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0" yWindow="6120" windowWidth="20610" windowHeight="6195" tabRatio="886" firstSheet="6" activeTab="6"/>
  </bookViews>
  <sheets>
    <sheet name="Openbaar subsidieregister 2017" sheetId="12" state="hidden" r:id="rId1"/>
    <sheet name="Blad3" sheetId="14" state="hidden" r:id="rId2"/>
    <sheet name="Blad RE" sheetId="17" state="hidden" r:id="rId3"/>
    <sheet name="Data  RE" sheetId="18" state="hidden" r:id="rId4"/>
    <sheet name="fact &amp;verplicht. audit niet mee" sheetId="26" state="hidden" r:id="rId5"/>
    <sheet name="opvragen algemeen niet mee" sheetId="27" state="hidden" r:id="rId6"/>
    <sheet name="Subsidieregister 2017" sheetId="38" r:id="rId7"/>
  </sheets>
  <definedNames>
    <definedName name="_xlnm._FilterDatabase" localSheetId="4" hidden="1">'fact &amp;verplicht. audit niet mee'!$A$1:$AE$180</definedName>
    <definedName name="_xlnm._FilterDatabase" localSheetId="0" hidden="1">'Openbaar subsidieregister 2017'!$A$3:$Z$179</definedName>
    <definedName name="_xlnm._FilterDatabase" localSheetId="5" hidden="1">'opvragen algemeen niet mee'!$A$1:$AH$1</definedName>
    <definedName name="_xlnm.Print_Titles" localSheetId="0">'Openbaar subsidieregister 2017'!$1:$3</definedName>
    <definedName name="_xlnm.Print_Titles" localSheetId="6">'Subsidieregister 2017'!$1:$2</definedName>
  </definedNames>
  <calcPr calcId="145621"/>
  <pivotCaches>
    <pivotCache cacheId="0" r:id="rId8"/>
  </pivotCaches>
</workbook>
</file>

<file path=xl/calcChain.xml><?xml version="1.0" encoding="utf-8"?>
<calcChain xmlns="http://schemas.openxmlformats.org/spreadsheetml/2006/main">
  <c r="H118" i="12" l="1"/>
  <c r="H16" i="12" l="1"/>
  <c r="H6" i="12" l="1"/>
  <c r="K5" i="12"/>
  <c r="J5" i="12"/>
  <c r="J40" i="12" l="1"/>
  <c r="K40" i="12"/>
  <c r="K64" i="12"/>
  <c r="J64" i="12"/>
  <c r="H20" i="12" l="1"/>
  <c r="K20" i="12"/>
  <c r="J20" i="12"/>
  <c r="H33" i="12" l="1"/>
  <c r="H130" i="12" l="1"/>
  <c r="H131" i="12"/>
  <c r="H129" i="12"/>
  <c r="H128" i="12"/>
  <c r="H127" i="12"/>
  <c r="H126" i="12"/>
  <c r="H125" i="12"/>
  <c r="H124" i="12"/>
  <c r="H123" i="12"/>
  <c r="H115" i="12" l="1"/>
  <c r="H114" i="12"/>
  <c r="J53" i="12"/>
  <c r="K18" i="12"/>
  <c r="K19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53" i="12" l="1"/>
  <c r="K70" i="12" l="1"/>
  <c r="J70" i="12"/>
  <c r="K100" i="12"/>
  <c r="J100" i="12"/>
  <c r="J16" i="12"/>
  <c r="K16" i="12"/>
  <c r="J17" i="12"/>
  <c r="K17" i="12"/>
  <c r="J18" i="12"/>
  <c r="J19" i="12"/>
  <c r="J21" i="12"/>
  <c r="K13" i="12"/>
  <c r="J13" i="12"/>
  <c r="K11" i="12"/>
  <c r="J11" i="12"/>
  <c r="K8" i="12"/>
  <c r="J8" i="12"/>
  <c r="K9" i="12"/>
  <c r="J9" i="12"/>
  <c r="K10" i="12"/>
  <c r="J10" i="12"/>
  <c r="K147" i="12" l="1"/>
  <c r="J147" i="12"/>
  <c r="K146" i="12"/>
  <c r="H183" i="26"/>
  <c r="N31" i="27"/>
  <c r="N30" i="27"/>
  <c r="N29" i="27"/>
  <c r="N28" i="27"/>
  <c r="N27" i="27"/>
  <c r="N26" i="27"/>
  <c r="N25" i="27"/>
  <c r="N24" i="27"/>
  <c r="N23" i="27"/>
  <c r="N32" i="27" l="1"/>
  <c r="N33" i="27" s="1"/>
  <c r="K6" i="12" l="1"/>
  <c r="K7" i="12"/>
  <c r="K12" i="12"/>
  <c r="K14" i="12"/>
  <c r="K15" i="12"/>
  <c r="K34" i="12"/>
  <c r="K35" i="12"/>
  <c r="K36" i="12"/>
  <c r="K37" i="12"/>
  <c r="K38" i="12"/>
  <c r="K39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4" i="12"/>
  <c r="K55" i="12"/>
  <c r="K56" i="12"/>
  <c r="K57" i="12"/>
  <c r="K58" i="12"/>
  <c r="K59" i="12"/>
  <c r="K60" i="12"/>
  <c r="K61" i="12"/>
  <c r="K62" i="12"/>
  <c r="K63" i="12"/>
  <c r="K65" i="12"/>
  <c r="K66" i="12"/>
  <c r="K67" i="12"/>
  <c r="K68" i="12"/>
  <c r="K69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K141" i="12"/>
  <c r="K142" i="12"/>
  <c r="K143" i="12"/>
  <c r="K144" i="12"/>
  <c r="K145" i="12"/>
  <c r="K4" i="12"/>
  <c r="J27" i="12" l="1"/>
  <c r="J178" i="12" l="1"/>
  <c r="J145" i="12"/>
  <c r="J144" i="12"/>
  <c r="J143" i="12"/>
  <c r="J142" i="12"/>
  <c r="J141" i="12"/>
  <c r="J140" i="12"/>
  <c r="J139" i="12"/>
  <c r="J138" i="12"/>
  <c r="J137" i="12"/>
  <c r="J136" i="12"/>
  <c r="J135" i="12"/>
  <c r="J134" i="12"/>
  <c r="J133" i="12"/>
  <c r="J132" i="12"/>
  <c r="J131" i="12"/>
  <c r="J130" i="12"/>
  <c r="J129" i="12"/>
  <c r="J128" i="12"/>
  <c r="J127" i="12"/>
  <c r="J126" i="12"/>
  <c r="J125" i="12"/>
  <c r="J124" i="12"/>
  <c r="J123" i="12"/>
  <c r="J122" i="12"/>
  <c r="J121" i="12"/>
  <c r="J120" i="12"/>
  <c r="J119" i="12"/>
  <c r="J118" i="12"/>
  <c r="J117" i="12"/>
  <c r="J116" i="12"/>
  <c r="J115" i="12"/>
  <c r="J114" i="12"/>
  <c r="J113" i="12"/>
  <c r="J112" i="12"/>
  <c r="J111" i="12"/>
  <c r="J110" i="12"/>
  <c r="J109" i="12"/>
  <c r="J108" i="12"/>
  <c r="J107" i="12"/>
  <c r="J106" i="12"/>
  <c r="J105" i="12"/>
  <c r="J104" i="12"/>
  <c r="J103" i="12"/>
  <c r="J102" i="12"/>
  <c r="J101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69" i="12"/>
  <c r="J68" i="12"/>
  <c r="J67" i="12"/>
  <c r="J66" i="12"/>
  <c r="J65" i="12"/>
  <c r="J63" i="12"/>
  <c r="J62" i="12"/>
  <c r="J61" i="12"/>
  <c r="J60" i="12"/>
  <c r="J59" i="12"/>
  <c r="J58" i="12"/>
  <c r="J57" i="12"/>
  <c r="J56" i="12"/>
  <c r="J55" i="12"/>
  <c r="J54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6" i="12"/>
  <c r="J25" i="12"/>
  <c r="J24" i="12"/>
  <c r="J23" i="12"/>
  <c r="J22" i="12"/>
  <c r="J15" i="12"/>
  <c r="J14" i="12"/>
  <c r="J12" i="12"/>
  <c r="J7" i="12"/>
  <c r="J6" i="12"/>
  <c r="J4" i="12"/>
  <c r="H179" i="12" l="1"/>
  <c r="B2" i="17" l="1"/>
  <c r="B6" i="17"/>
  <c r="B7" i="17"/>
  <c r="B5" i="17"/>
  <c r="B4" i="17"/>
  <c r="B9" i="17"/>
  <c r="B10" i="17"/>
  <c r="B12" i="17"/>
  <c r="B41" i="17"/>
  <c r="B8" i="17"/>
  <c r="B17" i="17"/>
  <c r="B13" i="17"/>
  <c r="B14" i="17"/>
  <c r="B15" i="17"/>
  <c r="B16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3" i="17"/>
</calcChain>
</file>

<file path=xl/comments1.xml><?xml version="1.0" encoding="utf-8"?>
<comments xmlns="http://schemas.openxmlformats.org/spreadsheetml/2006/main">
  <authors>
    <author>Marc Matthesius</author>
  </authors>
  <commentList>
    <comment ref="H5" authorId="0">
      <text>
        <r>
          <rPr>
            <b/>
            <sz val="8"/>
            <color indexed="81"/>
            <rFont val="Tahoma"/>
            <family val="2"/>
          </rPr>
          <t>Marc Matthesius:</t>
        </r>
        <r>
          <rPr>
            <sz val="8"/>
            <color indexed="81"/>
            <rFont val="Tahoma"/>
            <family val="2"/>
          </rPr>
          <t xml:space="preserve">
Is € 0 bij de provincie omdat budget via RVO loopt.</t>
        </r>
      </text>
    </comment>
    <comment ref="H92" authorId="0">
      <text>
        <r>
          <rPr>
            <b/>
            <sz val="8"/>
            <color indexed="81"/>
            <rFont val="Tahoma"/>
            <family val="2"/>
          </rPr>
          <t>Marc Matthesius:</t>
        </r>
        <r>
          <rPr>
            <sz val="8"/>
            <color indexed="81"/>
            <rFont val="Tahoma"/>
            <family val="2"/>
          </rPr>
          <t xml:space="preserve">
BEDRAG 2016
</t>
        </r>
      </text>
    </comment>
  </commentList>
</comments>
</file>

<file path=xl/sharedStrings.xml><?xml version="1.0" encoding="utf-8"?>
<sst xmlns="http://schemas.openxmlformats.org/spreadsheetml/2006/main" count="6342" uniqueCount="1111">
  <si>
    <t>Afdeling</t>
  </si>
  <si>
    <t>Programmaonderdeel</t>
  </si>
  <si>
    <t>Begrotingspost</t>
  </si>
  <si>
    <t>Jaar</t>
  </si>
  <si>
    <t>Subsidieontvanger</t>
  </si>
  <si>
    <t>Omschrijving</t>
  </si>
  <si>
    <t>Vestigingsplaats</t>
  </si>
  <si>
    <t>Subsidielast</t>
  </si>
  <si>
    <t>Regeling</t>
  </si>
  <si>
    <t>RE</t>
  </si>
  <si>
    <t>321016 - 2015 - Gemeente Lelystad - Versterken Vrijetijdseconomie Lelystad - subsidie</t>
  </si>
  <si>
    <t>311026 - 2015 - Gemeente Lelystad - OMALA - Lelystad Airport - subsidie</t>
  </si>
  <si>
    <t>LELYSTAD</t>
  </si>
  <si>
    <t>431012 - 2015 - Nai010 Uitgevers - Publicatie hoe maken we een metropool - subsidie</t>
  </si>
  <si>
    <t>WOONPLAATS</t>
  </si>
  <si>
    <t>431019 - 2015 - Nieuw Land Erfgoedcentrum - Steunpunt Archeologie en Jonge Monumenten Flevoland - subsidie</t>
  </si>
  <si>
    <t>431015 - 2015 - Nieuw Land Erfgoedcentrum - Openbaar lichaam Erfgoedcentrum - subsidie</t>
  </si>
  <si>
    <t>614030 - 2015 - Stg Bevrijdingsfestival - Bevrijdingsfestival 2015 - subsidie</t>
  </si>
  <si>
    <t>432016 - 2015 - Schouwburg Almere - Land Art Live 2015 - subsidie</t>
  </si>
  <si>
    <t>ALMERE</t>
  </si>
  <si>
    <t>431012 - 2015 - Rerun producties - En de wateren werden stil - subsidie</t>
  </si>
  <si>
    <t>132014 - 2015 - IVN - Jaarplan 2015 - subsidie</t>
  </si>
  <si>
    <t>132014 - 2015 - NMFF - Jaarplan 2015 - subsidie</t>
  </si>
  <si>
    <t>431011 - 2015 - Monumentenwacht Overijssel/Flevoland - uitvoering 32 inspecties - subsidie</t>
  </si>
  <si>
    <t>ZWOLLE</t>
  </si>
  <si>
    <t>411036 - 2015 - CMO Flevoland - Innovatie in Zorg en Welzijn en eenzaamheidsbestrijding - subsidie</t>
  </si>
  <si>
    <t>432033 - 2015 - Servicecentrum Flevolandse Bibliotheken - subsidie 2015</t>
  </si>
  <si>
    <t>432032 - 2015 - Kubus - FleCk - subsidie</t>
  </si>
  <si>
    <t>432013 - 2015 - OMFL/Toerisme Flevoland - activiteitenplan cultuurmarketing - subsidie</t>
  </si>
  <si>
    <t>432018 - 2015 - Vis a Vis - As The World Turns 2015 - subsidie</t>
  </si>
  <si>
    <t>ALMERE POORT</t>
  </si>
  <si>
    <t>432018 - 2015 - Uitgast - Festival Uitgast 2015 - subsidie</t>
  </si>
  <si>
    <t>432018 - 2015 - Apollo - Solo versus Ensemble - subsidie</t>
  </si>
  <si>
    <t>432018 - 2015 - Internat. Zomerfestival Festival - Travelling in Baroque</t>
  </si>
  <si>
    <t>DRONTEN</t>
  </si>
  <si>
    <t>432018 - 2015 - Suburbia - Beleidsplan - subsidie</t>
  </si>
  <si>
    <t>432018 - 2015 - Theater en Productiehuis Almere - Jeugdtheatergezelschap BonteHond 2015 - subsidie</t>
  </si>
  <si>
    <t>NIJKERK</t>
  </si>
  <si>
    <t>432018 - 2015 - Zonnewende Flevoland - Festival Sunsation 2015 - subsidie</t>
  </si>
  <si>
    <t>432026 - 2015 - Kubus/CAF - 300E Trofee - subsidie</t>
  </si>
  <si>
    <t>432034 - 2015 - Kubus/CAF - Programmaplan 2015 - subsidie</t>
  </si>
  <si>
    <t>432026 - 2015 - De Kubus - De Culturele Haven - subsidie</t>
  </si>
  <si>
    <t>432026 - 2015 - Kubus/CAF - Passie in de Polder - subsidie</t>
  </si>
  <si>
    <t>432018 - 2015 - Prins te Paard - Locatietheatervoorstelling Y-man - subsidie</t>
  </si>
  <si>
    <t>NAGELE</t>
  </si>
  <si>
    <t>432018 - 2015 - Cultureel Centrum Corrosia - Diplodocus Deks - subsidie</t>
  </si>
  <si>
    <t>411027 - 2015 - Nederlandse Triahtlon Bond - Triathlon - subsidie</t>
  </si>
  <si>
    <t>NIEUWEGEIN</t>
  </si>
  <si>
    <t>432018 - 2015 - Kamerfestival Almere - Who's next - subsidie</t>
  </si>
  <si>
    <t>432018 - 2015 - 2+ Producties - Festival Twee Turven Hoog - subsidie</t>
  </si>
  <si>
    <t>AMSTERDAM</t>
  </si>
  <si>
    <t>421025 - 2015 - Gemeente Almere - Provinciale Jeugdzorgmiddelen 2015 - subsidie</t>
  </si>
  <si>
    <t>431012 - 2015 - Kunst &amp; Wunderkammer - 100 jarig jubileum Wet op de Afsluiting Zuiderzee - subsidie</t>
  </si>
  <si>
    <t>432017 - 2015 - Suburbia - Judas - subsidie</t>
  </si>
  <si>
    <t>432018 - 2015 - Almere City Marketing - Havenfestival 2015 - subsidie</t>
  </si>
  <si>
    <t>411027 - 2015 - Aan Zet - NK Dammen 2015 - subsidie</t>
  </si>
  <si>
    <t>432018 - 2015 - 't Woud Ensemble - De keizer van de Kippen - subsidie</t>
  </si>
  <si>
    <t>431012 - 2015-2016 - Gemeente Urk - restauratie bakkerij Brouwer Wijk 4-20 - subsidie</t>
  </si>
  <si>
    <t>URK</t>
  </si>
  <si>
    <t>411033 - 2015 - GGD Flevoland - Enquetes ondersteuning beleid - subsidie</t>
  </si>
  <si>
    <t>311020 - 2015 - OMFL - Jaarplan 2015 - subsidie</t>
  </si>
  <si>
    <t>131017 - 2015 - Faunabeheereenheid Flevoland - Bestuurskosten 2015 - subsidie</t>
  </si>
  <si>
    <t>BANT</t>
  </si>
  <si>
    <t>411027 - 2015 - WVS Flevomare - Almere Regatta 2015 - subsidie</t>
  </si>
  <si>
    <t>221013 - 2015 - Gemeente Zeewolde - Voet-/fietsveer Zeewolde-Horst</t>
  </si>
  <si>
    <t>ZEEWOLDE</t>
  </si>
  <si>
    <t>411027 - 2015 - Holland Triathlon - Challenge Almere-Amsterdam - subsidie</t>
  </si>
  <si>
    <t xml:space="preserve">411027 - 2015 - Kuinderbos Hippique - Eventing Emmeloord 2015 - subsidie </t>
  </si>
  <si>
    <t>311026 - 2015 - Gemeente Zeewolde - Revitalisering bedrijventerrein Schepenveld - subsidie</t>
  </si>
  <si>
    <t>411027 - 2015 - Handboogschietvereniging Almere - Data Para Archery Tournament - subsidie</t>
  </si>
  <si>
    <t>ALMERE-BUITEN</t>
  </si>
  <si>
    <t>311026 - 2015 - Gemeente Lelystad - Revitalisering bedrijventerrein Larserpoort - subsidie</t>
  </si>
  <si>
    <t>321018 - 2015-2017 - Technocampus Amsterdam-Lelystad Airport - SCALA - subsidie</t>
  </si>
  <si>
    <t>431012 - 2015 - Visafslag Schokland - 100 jaar visafslag Schokland - subsidie</t>
  </si>
  <si>
    <t>432012 - 2015 - Organisatie Oude Muziek - Investeringsimpuls Klassieke Muziek Provincie Flevoland 2015-2019 - subsidie</t>
  </si>
  <si>
    <t>132023 - 2015 - Omgevingsdienst OFGV - Uitvoeringsregeling Impuls Omgevingsveiligheid  - subsidie</t>
  </si>
  <si>
    <t>431012 - 2015 - AWN - Archeologie in Flevoland - subsidie</t>
  </si>
  <si>
    <t>222013 - 2015 - Veilig Verkeer Nederland Flevoland - projectplan 2015 - subsidie</t>
  </si>
  <si>
    <t>311034 - 2015 - St. Flevopenningen - Flevopenningengala 2015 - subsidie</t>
  </si>
  <si>
    <t>221013 - 2015 - De Fietsersbond - projectplan 2015 - subsidie</t>
  </si>
  <si>
    <t>UTRECHT</t>
  </si>
  <si>
    <t>411027 - 2015 - Dutch International Moth Association - EC Moth - subsidie</t>
  </si>
  <si>
    <t>431012 - 2015 - Gemeente NOP - Restauratiewerkzaamheden Baarloseweg 4 2 te Marknesse</t>
  </si>
  <si>
    <t>311026 - 2015 - Gemeente Dronten - Lichte revitalisering Spelwijk Swifterbant</t>
  </si>
  <si>
    <t>411035 - 2015 - CMO Flevoland - Eenzaamheidsbestrijding - subsidie</t>
  </si>
  <si>
    <t>561011 - 2015 - DE-on - Green Deal - subsidie</t>
  </si>
  <si>
    <t>431015 - 2015  - Batavialand - Fase 2 Erfgoedpark Batavialand - subsidie</t>
  </si>
  <si>
    <t>411027 - 2015 - Eredivisie Zeilen BV - Eredivisie Zeilen</t>
  </si>
  <si>
    <t>431013 - 2015 - Nieuw Land Erfgoedcentrum - kapitaallasten 2015 Verbetering Museum - subsidie</t>
  </si>
  <si>
    <t>431012 - 2015 - NOP - onderhoudswerkzaamheden NH-kerk Kerkplein 30 Ens</t>
  </si>
  <si>
    <t>EMMELOORD</t>
  </si>
  <si>
    <t xml:space="preserve">321016 - 2015 - WSZL - Waterlicht - subsidie  </t>
  </si>
  <si>
    <t>Plaats</t>
  </si>
  <si>
    <t>Bedrag</t>
  </si>
  <si>
    <t>Zaakmap</t>
  </si>
  <si>
    <t>Begr.post</t>
  </si>
  <si>
    <t>431012 - 2015 - Gemeente NOP - Gereformeerde kerk De Hoeksteen/De Smeden</t>
  </si>
  <si>
    <t>NOORDOOSTPOLDER</t>
  </si>
  <si>
    <t>411027 - 2015 - WV de IJsselstreek N.C.K. Dronten - Nederlands Club Kampioenschap wielrennen- subsidie</t>
  </si>
  <si>
    <t>311026 - 2015-2019 - Gemeente Almere - Herstructureringsproject De Vaart</t>
  </si>
  <si>
    <t>Afd</t>
  </si>
  <si>
    <t>614031 - 2014-2017 - NJR - Provinciaal Jeugddebat</t>
  </si>
  <si>
    <t>614031 - 2014-2017 - VARA - Het jongeren lagerhuis</t>
  </si>
  <si>
    <t>HILVERSUM</t>
  </si>
  <si>
    <t>131015 - 2014-2017 - Landschapsbeheer Flevoland - Werken aan Natuur en Landschap</t>
  </si>
  <si>
    <t>131014 - 2014-2015 - Landschapsbeheer Flevoland - Akker en weidevogelbescherming - subsidie</t>
  </si>
  <si>
    <t>131031 - 2014-2019 - Unie van Bosgroepen - Natuurbeheer</t>
  </si>
  <si>
    <t>EDE</t>
  </si>
  <si>
    <t xml:space="preserve">131031 - 2014-2019 - Staatsbosbeheer - Natuur en landschapsbeheer </t>
  </si>
  <si>
    <t>DRIEBERGEN_RIJSENBURG</t>
  </si>
  <si>
    <t>131019 - 2014-2017 - Flevolandschap - Jaarplan 2014-2017</t>
  </si>
  <si>
    <t>131032 - 2015-2016 - FAC - pilot vanggewassen</t>
  </si>
  <si>
    <t>321117 - 2014-2016 - OMFL - Gezondheid Mens en Dier Flevoland (Humanimal)</t>
  </si>
  <si>
    <t>AMERSFOORT</t>
  </si>
  <si>
    <t>MAARSSEN</t>
  </si>
  <si>
    <t>WAGENINGEN</t>
  </si>
  <si>
    <t>HARDERWIJK</t>
  </si>
  <si>
    <t>URECHT</t>
  </si>
  <si>
    <t>ZOETERMEER</t>
  </si>
  <si>
    <t>132022 - 2015 - Meer met Minder - 2e tranche Asbest eraf, zonnepanelen erop</t>
  </si>
  <si>
    <t>Cat</t>
  </si>
  <si>
    <t>'S GRAVELAND</t>
  </si>
  <si>
    <t>Programma</t>
  </si>
  <si>
    <t>Gemeente Almere</t>
  </si>
  <si>
    <t>Gemeente Urk</t>
  </si>
  <si>
    <t>Cooperatie FAC</t>
  </si>
  <si>
    <t>IVN</t>
  </si>
  <si>
    <t>OMFL</t>
  </si>
  <si>
    <t>Kubus</t>
  </si>
  <si>
    <t>Monumentenwacht Overijssel/Flevoland</t>
  </si>
  <si>
    <t>SFB</t>
  </si>
  <si>
    <t>Schouwburg Almere</t>
  </si>
  <si>
    <t>NMFF</t>
  </si>
  <si>
    <t>GGD Flevoland</t>
  </si>
  <si>
    <t>Bevrijdingsfestival Flevoland</t>
  </si>
  <si>
    <t>CMO</t>
  </si>
  <si>
    <t>BosBes Festival</t>
  </si>
  <si>
    <t>t Woud Ensemble</t>
  </si>
  <si>
    <t>Flevoland Zomerfestival</t>
  </si>
  <si>
    <t>Apollo</t>
  </si>
  <si>
    <t>Vis a Vis</t>
  </si>
  <si>
    <t>Europees Jongleerfestival</t>
  </si>
  <si>
    <t>Uitgast</t>
  </si>
  <si>
    <t>XL Festival</t>
  </si>
  <si>
    <t>Zonnewende Flevoland</t>
  </si>
  <si>
    <t>Theater- en Productiehuis Almere</t>
  </si>
  <si>
    <t>Suburbia</t>
  </si>
  <si>
    <t>Almere City Markteing</t>
  </si>
  <si>
    <t>Prins te Paard</t>
  </si>
  <si>
    <t>Nederlandse Triathlon Bond</t>
  </si>
  <si>
    <t>OCE</t>
  </si>
  <si>
    <t>MKMFA</t>
  </si>
  <si>
    <t>2+ Producties</t>
  </si>
  <si>
    <t>Prins Bernhard Cultuurfonds</t>
  </si>
  <si>
    <t>SAMF</t>
  </si>
  <si>
    <t>Gemeente Zeewolde</t>
  </si>
  <si>
    <t>Gemeente Dronten</t>
  </si>
  <si>
    <t>OV Regio Ijsselmond</t>
  </si>
  <si>
    <t>OFGV</t>
  </si>
  <si>
    <t>Almere Regatta</t>
  </si>
  <si>
    <t>Organisatie Oude Muziek</t>
  </si>
  <si>
    <t>FAC</t>
  </si>
  <si>
    <t>Versluis</t>
  </si>
  <si>
    <t>Van Meurs</t>
  </si>
  <si>
    <t>Florissen</t>
  </si>
  <si>
    <t>Jaarsveld</t>
  </si>
  <si>
    <t>Mts Van der Meer</t>
  </si>
  <si>
    <t xml:space="preserve"> Van Schendel</t>
  </si>
  <si>
    <t>Agro</t>
  </si>
  <si>
    <t>Van Liere</t>
  </si>
  <si>
    <t>Van den Bremer</t>
  </si>
  <si>
    <t>Leijten-de Bruin</t>
  </si>
  <si>
    <t>Bruin-Ridder</t>
  </si>
  <si>
    <t>De Groot</t>
  </si>
  <si>
    <t>Rijkswaterstaat</t>
  </si>
  <si>
    <t>Doornbos</t>
  </si>
  <si>
    <t>Bouma-Holtslag</t>
  </si>
  <si>
    <t>Amicus</t>
  </si>
  <si>
    <t>Landschapsbeheer Flevoland</t>
  </si>
  <si>
    <t>Van Kempen-Diepenbeek</t>
  </si>
  <si>
    <t xml:space="preserve">AWN </t>
  </si>
  <si>
    <t>Tell Tale Events</t>
  </si>
  <si>
    <t>Holland Triathlon</t>
  </si>
  <si>
    <t>Transitie Ijsselmeer</t>
  </si>
  <si>
    <t>NLE</t>
  </si>
  <si>
    <t>Flevopenningen</t>
  </si>
  <si>
    <t>Zeewolde Endurance</t>
  </si>
  <si>
    <t>Zenit</t>
  </si>
  <si>
    <t>Kuinderbos Hippique</t>
  </si>
  <si>
    <t>Wieler Vereniging De Ijsselstreek</t>
  </si>
  <si>
    <t>Sportvisserij</t>
  </si>
  <si>
    <t>Barkhuis Publishing</t>
  </si>
  <si>
    <t>ICYCLE</t>
  </si>
  <si>
    <t>VVN district Flevoland</t>
  </si>
  <si>
    <t>Faunabeheer Flevoland</t>
  </si>
  <si>
    <t>Stichting Sailservice</t>
  </si>
  <si>
    <t>Erfgoedpark Batavialand</t>
  </si>
  <si>
    <t>Fietsersbond</t>
  </si>
  <si>
    <t>Natuurmonumenten</t>
  </si>
  <si>
    <t>Lelystad</t>
  </si>
  <si>
    <t>Kunstilinie Almere Flevoland</t>
  </si>
  <si>
    <t>Gemeente NOP</t>
  </si>
  <si>
    <t>Toerisme Flevoland</t>
  </si>
  <si>
    <t>Acacia Institute</t>
  </si>
  <si>
    <t>Webshoplogin</t>
  </si>
  <si>
    <t>Brands Diervoeders</t>
  </si>
  <si>
    <t>Flevonice BV</t>
  </si>
  <si>
    <t>Compoworld</t>
  </si>
  <si>
    <t>The Red Herring</t>
  </si>
  <si>
    <t>Rotary Lelystad</t>
  </si>
  <si>
    <t>Nederlandse Eredivisie Zeilen</t>
  </si>
  <si>
    <t>Aeres Hogeschool</t>
  </si>
  <si>
    <t>Herstructurering Gooise Kant en Gooise Poort</t>
  </si>
  <si>
    <t>2016-2019</t>
  </si>
  <si>
    <t>Herstructureringsproject De Vaart</t>
  </si>
  <si>
    <t xml:space="preserve">Palenscherm Urk </t>
  </si>
  <si>
    <t>2016-2021</t>
  </si>
  <si>
    <t>Gebiedsaanvraag Agrarische Collectieven</t>
  </si>
  <si>
    <t>Jaarplan 2016</t>
  </si>
  <si>
    <t>CAF</t>
  </si>
  <si>
    <t>Uitvoering 32 inspecties</t>
  </si>
  <si>
    <t>Land Art Live programma 2016</t>
  </si>
  <si>
    <t xml:space="preserve"> Samen voor een mooi duurzaam Flevoland 2016</t>
  </si>
  <si>
    <t>Enquetes ondersteuning beleid</t>
  </si>
  <si>
    <t>Bevrijdingsfestival</t>
  </si>
  <si>
    <t xml:space="preserve">Jaarplan  2016 </t>
  </si>
  <si>
    <t>Voorstellingen Casablanca</t>
  </si>
  <si>
    <t>Travelling in Baroque</t>
  </si>
  <si>
    <t>Respect Muziek</t>
  </si>
  <si>
    <t>Voorstelling Exit</t>
  </si>
  <si>
    <t>Uitgast 2016</t>
  </si>
  <si>
    <t>WIJ-land Festival 2016</t>
  </si>
  <si>
    <t>Festival Sunsation 2016</t>
  </si>
  <si>
    <t>Jeugdtheatergezelschap BonteHond 2016</t>
  </si>
  <si>
    <t xml:space="preserve"> Activiteitenplan 2016</t>
  </si>
  <si>
    <t>Havenfestival 2016</t>
  </si>
  <si>
    <t>Locatietheaterproject Spes Nostra</t>
  </si>
  <si>
    <t>RTC Triathlon 2015-2016</t>
  </si>
  <si>
    <t>Passie in de polder 2016</t>
  </si>
  <si>
    <t>Flevo Wereldfestival 2016</t>
  </si>
  <si>
    <t>Who's Next 2016</t>
  </si>
  <si>
    <t>Festival 2 Turven Hoog</t>
  </si>
  <si>
    <t>2016-2017</t>
  </si>
  <si>
    <t>Sesam Academie</t>
  </si>
  <si>
    <t>Werkplan 2016</t>
  </si>
  <si>
    <t>Exploitatie fiets-/voetveer Zeewolde</t>
  </si>
  <si>
    <t>OV 2016</t>
  </si>
  <si>
    <t>Impuls Omgevingsveiligheid 2016</t>
  </si>
  <si>
    <t>Almere Regatta 2016</t>
  </si>
  <si>
    <t>Flevolandse Ondernemers Ondersteuning 2016</t>
  </si>
  <si>
    <t>Weidevogelbeheer Rivierduingebied</t>
  </si>
  <si>
    <t>Asbest eraf zonnepanelen erop</t>
  </si>
  <si>
    <t>Beter Benutten-spitsmijden</t>
  </si>
  <si>
    <t>Akker- en weidevogelbescherming</t>
  </si>
  <si>
    <t>Professionalisering, Kennisoverdracht</t>
  </si>
  <si>
    <t>Junior World Championships 49er &amp; 49er FX</t>
  </si>
  <si>
    <t>Challenge Almere-Amsterdam</t>
  </si>
  <si>
    <t>Fonds transitie IJsselmeer</t>
  </si>
  <si>
    <t xml:space="preserve">Jaarplan 2016 </t>
  </si>
  <si>
    <t>Gala 2016</t>
  </si>
  <si>
    <t>NK Masters sprint</t>
  </si>
  <si>
    <t>TIJDPAD wandeling door de natuur</t>
  </si>
  <si>
    <t>Eventing Emmeloord 2016</t>
  </si>
  <si>
    <t>NCK Dronten 2016</t>
  </si>
  <si>
    <t>Verkeerseducatie en -voorlichting</t>
  </si>
  <si>
    <t>Kampioenschap Zoetwatervissen</t>
  </si>
  <si>
    <t>Boek Pionieren in Flevoland 6500 jaar geleden</t>
  </si>
  <si>
    <t>Verkeer</t>
  </si>
  <si>
    <t>Bikefestival Flevoland</t>
  </si>
  <si>
    <t>Veiligheidsprojecten 2016</t>
  </si>
  <si>
    <t>Red Bull Foling Generation</t>
  </si>
  <si>
    <t>Ontwikkeling 2016</t>
  </si>
  <si>
    <t>Slim dat je fietst! &amp; Fietsschool Flevoland</t>
  </si>
  <si>
    <t>Kapitaallasten verbetering museum</t>
  </si>
  <si>
    <t>Waardevol Waterloopbos een oral history</t>
  </si>
  <si>
    <t>Vervolgproject Culturele Haven 2017-2020</t>
  </si>
  <si>
    <t>Verkeer en Vervoer 2016</t>
  </si>
  <si>
    <t>Deelprojecten plan recreatieve benutting Land Art Flevoland</t>
  </si>
  <si>
    <t>Aanleg parkeerplaatsen bezoekers 7e Landschapskunstwerk Zwartemeer</t>
  </si>
  <si>
    <t>Routing Flevoland</t>
  </si>
  <si>
    <t>Verbetering Recreatieve Benutting Land Art onderdeel route-ontwikkeling en beeldopnamen Land Art 2016</t>
  </si>
  <si>
    <t>Verkeer Vervoer 2016</t>
  </si>
  <si>
    <t xml:space="preserve">Spaarwater Flevoland  </t>
  </si>
  <si>
    <t>Haalbaarheidsonderzoek doorontwikkelen markt en technologie WebshopSSO</t>
  </si>
  <si>
    <t>Haalbaarheidsonderzoek verwerking scholresten tot pure en organische petfood</t>
  </si>
  <si>
    <t>Van zonlicht naar Waterstof</t>
  </si>
  <si>
    <t>2016-2018</t>
  </si>
  <si>
    <t>Budget Innovatieregeling 2016</t>
  </si>
  <si>
    <t>Cultural Governance</t>
  </si>
  <si>
    <t>2017-2018 - Project Meeesterschap</t>
  </si>
  <si>
    <t>Afsluitende speelronde van de Eredivisie Zeilen 2016</t>
  </si>
  <si>
    <t>November de Maand van het Aangepast Sporten 2016</t>
  </si>
  <si>
    <t>Uitbreiding toegepast onderzoek Duurzaam Bodembeheer - Dronten</t>
  </si>
  <si>
    <t>422011/012</t>
  </si>
  <si>
    <t>40194 /195</t>
  </si>
  <si>
    <t>ELBURG</t>
  </si>
  <si>
    <t>BLARICUM</t>
  </si>
  <si>
    <t>ARNHEM</t>
  </si>
  <si>
    <t>CREIL</t>
  </si>
  <si>
    <t>MARKNESSE</t>
  </si>
  <si>
    <t>TOLLEBEEK</t>
  </si>
  <si>
    <t>BIDDINGHUIZEN</t>
  </si>
  <si>
    <t>RUTTEN</t>
  </si>
  <si>
    <t>OUDEKERK A/D AMSTEL</t>
  </si>
  <si>
    <t>BILTHOVEN</t>
  </si>
  <si>
    <t>EELDE</t>
  </si>
  <si>
    <t>IJSSELSTEIN</t>
  </si>
  <si>
    <t>ZUTPHEN</t>
  </si>
  <si>
    <t>WOERDEN</t>
  </si>
  <si>
    <t>GOUDA</t>
  </si>
  <si>
    <t>HATTEM</t>
  </si>
  <si>
    <t>ESPEL</t>
  </si>
  <si>
    <t>ASF 2012</t>
  </si>
  <si>
    <t>De Culturele Haven</t>
  </si>
  <si>
    <t>FleCk</t>
  </si>
  <si>
    <t>SVNL 2016</t>
  </si>
  <si>
    <t xml:space="preserve">OV </t>
  </si>
  <si>
    <t>GE</t>
  </si>
  <si>
    <t>product</t>
  </si>
  <si>
    <t>3.1.1</t>
  </si>
  <si>
    <t>2.2.1</t>
  </si>
  <si>
    <t>5.2.2</t>
  </si>
  <si>
    <t>4.1.2</t>
  </si>
  <si>
    <t>8.1.3</t>
  </si>
  <si>
    <t>6.2.1</t>
  </si>
  <si>
    <t>6.1.1</t>
  </si>
  <si>
    <t>5.1.1</t>
  </si>
  <si>
    <t>Eindtotaal</t>
  </si>
  <si>
    <t/>
  </si>
  <si>
    <t>2016</t>
  </si>
  <si>
    <t>IN</t>
  </si>
  <si>
    <t>INK-WFL</t>
  </si>
  <si>
    <t>VPL-EXP</t>
  </si>
  <si>
    <t>IH</t>
  </si>
  <si>
    <t>SENM</t>
  </si>
  <si>
    <t>Gemeente Noordoostpolder</t>
  </si>
  <si>
    <t>Gemeente Lelystad</t>
  </si>
  <si>
    <t>Per</t>
  </si>
  <si>
    <t>Rgl.omschr</t>
  </si>
  <si>
    <t>Fact.btw</t>
  </si>
  <si>
    <t>Fact.bruto</t>
  </si>
  <si>
    <t>Fact.netto</t>
  </si>
  <si>
    <t>Elm6 Omschr</t>
  </si>
  <si>
    <t>Elm6</t>
  </si>
  <si>
    <t>Elm5 Omschr</t>
  </si>
  <si>
    <t>Elm5</t>
  </si>
  <si>
    <t>Elm4 Omschr</t>
  </si>
  <si>
    <t>Elm4</t>
  </si>
  <si>
    <t>Elm3 Omschr</t>
  </si>
  <si>
    <t>Elm3</t>
  </si>
  <si>
    <t>Elm2 Omschr</t>
  </si>
  <si>
    <t>Elm2</t>
  </si>
  <si>
    <t>Afd.Vpl</t>
  </si>
  <si>
    <t>eDocs</t>
  </si>
  <si>
    <t>Vpl-nr</t>
  </si>
  <si>
    <t>Vpl</t>
  </si>
  <si>
    <t>Reden</t>
  </si>
  <si>
    <t>Btw-bedrag</t>
  </si>
  <si>
    <t>Btw-code</t>
  </si>
  <si>
    <t>Cred.naam</t>
  </si>
  <si>
    <t>Cred</t>
  </si>
  <si>
    <t>Afd.Fact</t>
  </si>
  <si>
    <t>Rgl.nr</t>
  </si>
  <si>
    <t>Doc.nr</t>
  </si>
  <si>
    <t>Doc.code</t>
  </si>
  <si>
    <t>BUISJ01</t>
  </si>
  <si>
    <t>G - Geboekt</t>
  </si>
  <si>
    <t>X - Niet afletterbaar</t>
  </si>
  <si>
    <t>4</t>
  </si>
  <si>
    <t>3</t>
  </si>
  <si>
    <t>BATCH</t>
  </si>
  <si>
    <t>Z-BTW</t>
  </si>
  <si>
    <t>KOST</t>
  </si>
  <si>
    <t>2016/11</t>
  </si>
  <si>
    <t>HEEREJ01</t>
  </si>
  <si>
    <t>MEMO</t>
  </si>
  <si>
    <t>2016/8</t>
  </si>
  <si>
    <t>VERK</t>
  </si>
  <si>
    <t>2016/7</t>
  </si>
  <si>
    <t>SISWOM01</t>
  </si>
  <si>
    <t>2016/12</t>
  </si>
  <si>
    <t>Bijlage-ID</t>
  </si>
  <si>
    <t>Documentdatum</t>
  </si>
  <si>
    <t>Invoerdatum</t>
  </si>
  <si>
    <t>Gebr.ref</t>
  </si>
  <si>
    <t>Gebruiker</t>
  </si>
  <si>
    <t>Bet.nr</t>
  </si>
  <si>
    <t>Afl.datum</t>
  </si>
  <si>
    <t>Afl.ref.</t>
  </si>
  <si>
    <t>Documentstatus</t>
  </si>
  <si>
    <t>Betalingsstatus</t>
  </si>
  <si>
    <t>Ext.Ref.6 Dispuut-JN BTW</t>
  </si>
  <si>
    <t>Ext.Ref.5 Vpl.nr.</t>
  </si>
  <si>
    <t>Ext.Ref.4 Dossier</t>
  </si>
  <si>
    <t>Ext.Ref.3</t>
  </si>
  <si>
    <t>Ext.Ref.2 Fact.nr.</t>
  </si>
  <si>
    <t>Ext.Ref.1 Intern</t>
  </si>
  <si>
    <t>Regelomschrijving</t>
  </si>
  <si>
    <t>Jr/per</t>
  </si>
  <si>
    <t>BTW</t>
  </si>
  <si>
    <t>Doc. nummer</t>
  </si>
  <si>
    <t>Doc. code</t>
  </si>
  <si>
    <t>Element 7</t>
  </si>
  <si>
    <t>Element 6</t>
  </si>
  <si>
    <t>Element 5</t>
  </si>
  <si>
    <t>Element 4</t>
  </si>
  <si>
    <t>Element 3</t>
  </si>
  <si>
    <t>Element 2 verkorte naam</t>
  </si>
  <si>
    <t>Element 2</t>
  </si>
  <si>
    <t>Element 1</t>
  </si>
  <si>
    <t>Rgl</t>
  </si>
  <si>
    <t>8403000</t>
  </si>
  <si>
    <t>8402000</t>
  </si>
  <si>
    <t>Ontwikkeling waterbe</t>
  </si>
  <si>
    <t>Landmeetkundig werk</t>
  </si>
  <si>
    <t>Faunafonds</t>
  </si>
  <si>
    <t>Bevordering ondernem</t>
  </si>
  <si>
    <t>8411000</t>
  </si>
  <si>
    <t>Exploitatie Regiotax</t>
  </si>
  <si>
    <t>8401613</t>
  </si>
  <si>
    <t>Beheer OV</t>
  </si>
  <si>
    <t>Halteplan Flevoland</t>
  </si>
  <si>
    <t>OV Chipkaart</t>
  </si>
  <si>
    <t>Stadsvervoer Almere</t>
  </si>
  <si>
    <t>Streekvervoer Almere</t>
  </si>
  <si>
    <t>IPO: arbeidsmarkt- e</t>
  </si>
  <si>
    <t>46299</t>
  </si>
  <si>
    <t>60000</t>
  </si>
  <si>
    <t>Personeelsvereniging</t>
  </si>
  <si>
    <t>Provinciale Rekenkam</t>
  </si>
  <si>
    <t>Interprovinciale aci</t>
  </si>
  <si>
    <t>Samenwerkingsverband</t>
  </si>
  <si>
    <t>BDO</t>
  </si>
  <si>
    <t>PUL</t>
  </si>
  <si>
    <t>201500501970</t>
  </si>
  <si>
    <t>004751</t>
  </si>
  <si>
    <t>1723394</t>
  </si>
  <si>
    <t>201500502066</t>
  </si>
  <si>
    <t>SGR</t>
  </si>
  <si>
    <t>201500502105</t>
  </si>
  <si>
    <t>201500502340</t>
  </si>
  <si>
    <t>004939</t>
  </si>
  <si>
    <t>1872820</t>
  </si>
  <si>
    <t>Bijdrage kosten projecvt R-Net 2016</t>
  </si>
  <si>
    <t>201600500155</t>
  </si>
  <si>
    <t>Zie creditfactuur 201600502711</t>
  </si>
  <si>
    <t>Afwikkelingsverschil</t>
  </si>
  <si>
    <t>MEMO-TRS</t>
  </si>
  <si>
    <t>MO</t>
  </si>
  <si>
    <t>ANNU</t>
  </si>
  <si>
    <t>201600500273</t>
  </si>
  <si>
    <t>004984</t>
  </si>
  <si>
    <t>1788779 1787373</t>
  </si>
  <si>
    <t>Schade uitkering Faunafonds</t>
  </si>
  <si>
    <t>201600500277</t>
  </si>
  <si>
    <t>201600500446</t>
  </si>
  <si>
    <t>005015</t>
  </si>
  <si>
    <t>1876201</t>
  </si>
  <si>
    <t>CVV passen januari 2016</t>
  </si>
  <si>
    <t>201600500445</t>
  </si>
  <si>
    <t>CVV januari 2016</t>
  </si>
  <si>
    <t>201600500998</t>
  </si>
  <si>
    <t>004991</t>
  </si>
  <si>
    <t>1871921 1872750</t>
  </si>
  <si>
    <t>Beschikking februari 2016</t>
  </si>
  <si>
    <t>201600500863</t>
  </si>
  <si>
    <t>004992</t>
  </si>
  <si>
    <t>1872004 1872750</t>
  </si>
  <si>
    <t>201600501673</t>
  </si>
  <si>
    <t>005240</t>
  </si>
  <si>
    <t>1889603</t>
  </si>
  <si>
    <t>201600501105</t>
  </si>
  <si>
    <t>005047</t>
  </si>
  <si>
    <t>1787373 1788799</t>
  </si>
  <si>
    <t>Bijdrage Omgevingswet 2016</t>
  </si>
  <si>
    <t>Evaluatie strategisc</t>
  </si>
  <si>
    <t>201600501028</t>
  </si>
  <si>
    <t>005051</t>
  </si>
  <si>
    <t>Bijdrage Energietransitie 2015</t>
  </si>
  <si>
    <t>201600500975</t>
  </si>
  <si>
    <t>005045</t>
  </si>
  <si>
    <t>Bijdrage Implementatie PAS</t>
  </si>
  <si>
    <t>Klassieke milieutake</t>
  </si>
  <si>
    <t>201600500974</t>
  </si>
  <si>
    <t>005046</t>
  </si>
  <si>
    <t>Bijdrage 2016 Vitaal Platteland</t>
  </si>
  <si>
    <t>Uitvoeringskosten</t>
  </si>
  <si>
    <t>201600500973</t>
  </si>
  <si>
    <t>005044</t>
  </si>
  <si>
    <t>Bijdrage 2016 SCAN/ANB</t>
  </si>
  <si>
    <t>201600501031</t>
  </si>
  <si>
    <t>201600501172</t>
  </si>
  <si>
    <t>CVV passen februari 2016</t>
  </si>
  <si>
    <t>201600501171</t>
  </si>
  <si>
    <t>Regiotaxi februari 2016</t>
  </si>
  <si>
    <t>201600501724</t>
  </si>
  <si>
    <t>SCR</t>
  </si>
  <si>
    <t>Kring Provincie Secre. 2015</t>
  </si>
  <si>
    <t>201600501876</t>
  </si>
  <si>
    <t>Distributiekosten maart 2016</t>
  </si>
  <si>
    <t>201600502621</t>
  </si>
  <si>
    <t>Inkoop laag</t>
  </si>
  <si>
    <t>Regiotaxi maart 2016</t>
  </si>
  <si>
    <t>IL</t>
  </si>
  <si>
    <t>201600502620</t>
  </si>
  <si>
    <t>201600502183</t>
  </si>
  <si>
    <t>201600502130</t>
  </si>
  <si>
    <t>Mailpacks maart 2016</t>
  </si>
  <si>
    <t>April 2016</t>
  </si>
  <si>
    <t>Organisatie PBM</t>
  </si>
  <si>
    <t>201600502574</t>
  </si>
  <si>
    <t>Bijdrage A&amp;O Fonds 2016</t>
  </si>
  <si>
    <t>201600502578</t>
  </si>
  <si>
    <t>005444</t>
  </si>
  <si>
    <t>185648 1878215</t>
  </si>
  <si>
    <t>201600502676</t>
  </si>
  <si>
    <t>Beschikking mei 2016</t>
  </si>
  <si>
    <t>201600502589</t>
  </si>
  <si>
    <t>201600502711</t>
  </si>
  <si>
    <t>Zie debet factuur 201600500155</t>
  </si>
  <si>
    <t>201600502710</t>
  </si>
  <si>
    <t>005678</t>
  </si>
  <si>
    <t>1919255</t>
  </si>
  <si>
    <t>compensatie inkomstenderving 2016</t>
  </si>
  <si>
    <t>Indexering en stiptheid 2015</t>
  </si>
  <si>
    <t>compensatie inkomstenderving 2015</t>
  </si>
  <si>
    <t>INK-COR</t>
  </si>
  <si>
    <t>201600503890</t>
  </si>
  <si>
    <t>005708</t>
  </si>
  <si>
    <t>1915647</t>
  </si>
  <si>
    <t>Zeewolde april 2016</t>
  </si>
  <si>
    <t>201600503889</t>
  </si>
  <si>
    <t>Emmeloord april 2016</t>
  </si>
  <si>
    <t>201600503888</t>
  </si>
  <si>
    <t>201600503887</t>
  </si>
  <si>
    <t>201600503553</t>
  </si>
  <si>
    <t>201600503552</t>
  </si>
  <si>
    <t>Mobiliteitscentrale april Zeewolde</t>
  </si>
  <si>
    <t>201600503521</t>
  </si>
  <si>
    <t>005707</t>
  </si>
  <si>
    <t>Dronten april 2016</t>
  </si>
  <si>
    <t>201600503509</t>
  </si>
  <si>
    <t>201600503507</t>
  </si>
  <si>
    <t>201600503450</t>
  </si>
  <si>
    <t>201600503447</t>
  </si>
  <si>
    <t>201600502748</t>
  </si>
  <si>
    <t>201600504076</t>
  </si>
  <si>
    <t>201600504074</t>
  </si>
  <si>
    <t>Mei 2016</t>
  </si>
  <si>
    <t>201600503342</t>
  </si>
  <si>
    <t>Terugstorting bijdrage  2015</t>
  </si>
  <si>
    <t>Onderzoek</t>
  </si>
  <si>
    <t>201600503601</t>
  </si>
  <si>
    <t>005706</t>
  </si>
  <si>
    <t>201600503534</t>
  </si>
  <si>
    <t>DGO Bodematlas</t>
  </si>
  <si>
    <t>006065</t>
  </si>
  <si>
    <t>1e T Actueel Hoogtebestand Nederland</t>
  </si>
  <si>
    <t>1e T DKN beheer Vitaal platteland</t>
  </si>
  <si>
    <t>1e T Landelijk grondwater register</t>
  </si>
  <si>
    <t>006066</t>
  </si>
  <si>
    <t>1e T Luchtfoto's</t>
  </si>
  <si>
    <t>1e T Overstromingsrisico DROW</t>
  </si>
  <si>
    <t>006071</t>
  </si>
  <si>
    <t>1e T GVOP</t>
  </si>
  <si>
    <t>006070</t>
  </si>
  <si>
    <t>1e T Ibis</t>
  </si>
  <si>
    <t>1e t LZR Zwemwaterportaal</t>
  </si>
  <si>
    <t>1e T atlas leefomgeving</t>
  </si>
  <si>
    <t>1e T PGR</t>
  </si>
  <si>
    <t>1e T Ondergronden/referenties</t>
  </si>
  <si>
    <t>1e T flamingoviewer</t>
  </si>
  <si>
    <t>1e T PPC/samenw catalog</t>
  </si>
  <si>
    <t>1e T Provisa</t>
  </si>
  <si>
    <t>1e T Overhead incl transitie</t>
  </si>
  <si>
    <t>1e T GBO provincies</t>
  </si>
  <si>
    <t>1e T Beheer CDS inspire GBO</t>
  </si>
  <si>
    <t>1e T Risico kaart</t>
  </si>
  <si>
    <t>201600504075</t>
  </si>
  <si>
    <t>Dronten mei 2016</t>
  </si>
  <si>
    <t>201600503958</t>
  </si>
  <si>
    <t>201600503804</t>
  </si>
  <si>
    <t>Zeewolde mei 2016</t>
  </si>
  <si>
    <t>201600503803</t>
  </si>
  <si>
    <t>Emmeloord mei 2016</t>
  </si>
  <si>
    <t>201600503597</t>
  </si>
  <si>
    <t>201600504336</t>
  </si>
  <si>
    <t>201600503699</t>
  </si>
  <si>
    <t>Lerend Netwerk</t>
  </si>
  <si>
    <t>201600503698</t>
  </si>
  <si>
    <t>CEMR prov abonn2016</t>
  </si>
  <si>
    <t>201600503697</t>
  </si>
  <si>
    <t>005054</t>
  </si>
  <si>
    <t>Provinciale abonnementen STOWA 2016</t>
  </si>
  <si>
    <t>201600503696</t>
  </si>
  <si>
    <t>Abonnement Coelo 2016</t>
  </si>
  <si>
    <t>201600503695</t>
  </si>
  <si>
    <t>005052</t>
  </si>
  <si>
    <t>Bijdrage Mobiliteit 2016</t>
  </si>
  <si>
    <t>201600503694</t>
  </si>
  <si>
    <t>005053</t>
  </si>
  <si>
    <t>Bijdrage 2016 DROW</t>
  </si>
  <si>
    <t>201600503693</t>
  </si>
  <si>
    <t>005049</t>
  </si>
  <si>
    <t>Bijdrage 2016 VTH</t>
  </si>
  <si>
    <t>201600503692</t>
  </si>
  <si>
    <t>005050</t>
  </si>
  <si>
    <t>Bijdrage Milieuverkenner 2015</t>
  </si>
  <si>
    <t>201600503691</t>
  </si>
  <si>
    <t>Urban agenda</t>
  </si>
  <si>
    <t>201600503739</t>
  </si>
  <si>
    <t>Winkelvergoeding busstation Bangma</t>
  </si>
  <si>
    <t>Juni 2016</t>
  </si>
  <si>
    <t>201600504165</t>
  </si>
  <si>
    <t>006000</t>
  </si>
  <si>
    <t>1932032 1918716</t>
  </si>
  <si>
    <t>Compensatie Arriva 2015</t>
  </si>
  <si>
    <t>Compensatie Arriva 2014</t>
  </si>
  <si>
    <t>201600504034</t>
  </si>
  <si>
    <t>Aanvulling bijdrage 2016</t>
  </si>
  <si>
    <t>201600504257</t>
  </si>
  <si>
    <t>005922</t>
  </si>
  <si>
    <t>1940300</t>
  </si>
  <si>
    <t>Bijdrage NIA 2016</t>
  </si>
  <si>
    <t>201600504971</t>
  </si>
  <si>
    <t>201600504910</t>
  </si>
  <si>
    <t>Emmeoloord juni 2016</t>
  </si>
  <si>
    <t>201600504909</t>
  </si>
  <si>
    <t>Zeewolde juni 2016</t>
  </si>
  <si>
    <t>201600504782</t>
  </si>
  <si>
    <t>Dronten juni 2016</t>
  </si>
  <si>
    <t>201600504552</t>
  </si>
  <si>
    <t>201600504551</t>
  </si>
  <si>
    <t>Distributiekosten OV chipkaart juni</t>
  </si>
  <si>
    <t>Batavialand</t>
  </si>
  <si>
    <t>Juli 2016</t>
  </si>
  <si>
    <t>201600004447</t>
  </si>
  <si>
    <t>201600505291</t>
  </si>
  <si>
    <t>Beschikking augustus 2016</t>
  </si>
  <si>
    <t>201600505289</t>
  </si>
  <si>
    <t>201600505951</t>
  </si>
  <si>
    <t>006202</t>
  </si>
  <si>
    <t>201600505880</t>
  </si>
  <si>
    <t>Basepoinst Emmeloord juli 2016</t>
  </si>
  <si>
    <t>201600505859</t>
  </si>
  <si>
    <t>2118297323500529838968647939</t>
  </si>
  <si>
    <t>16050921</t>
  </si>
  <si>
    <t>201600505838</t>
  </si>
  <si>
    <t>201600505780</t>
  </si>
  <si>
    <t>Basepoint Zeewolde juli 2016</t>
  </si>
  <si>
    <t>201600505558</t>
  </si>
  <si>
    <t>006163</t>
  </si>
  <si>
    <t>Basepoint Dronten juli 2016</t>
  </si>
  <si>
    <t>201600505402</t>
  </si>
  <si>
    <t>Distributiekosten OV chipkaart 2016</t>
  </si>
  <si>
    <t>52</t>
  </si>
  <si>
    <t>Cancel - INK-WFL 201600505859</t>
  </si>
  <si>
    <t>201600505968</t>
  </si>
  <si>
    <t>ONS WATER</t>
  </si>
  <si>
    <t>201600505963</t>
  </si>
  <si>
    <t>IPM/PRISMA 2015</t>
  </si>
  <si>
    <t>201600505962</t>
  </si>
  <si>
    <t>201600506442</t>
  </si>
  <si>
    <t>Mobiliteitscentrale augustus 2016</t>
  </si>
  <si>
    <t>201600506440</t>
  </si>
  <si>
    <t>201600506439</t>
  </si>
  <si>
    <t>201600506431</t>
  </si>
  <si>
    <t>Basepoint Dronten augustus 2016</t>
  </si>
  <si>
    <t>201600506025</t>
  </si>
  <si>
    <t>201600506210</t>
  </si>
  <si>
    <t>Faunafonds afr 2015</t>
  </si>
  <si>
    <t>201600506384</t>
  </si>
  <si>
    <t>Flexibele arbeidsrelaties</t>
  </si>
  <si>
    <t>201600506383</t>
  </si>
  <si>
    <t>006366</t>
  </si>
  <si>
    <t>1973890 1953336 1525449</t>
  </si>
  <si>
    <t>Extra bijdrage PAS</t>
  </si>
  <si>
    <t>201600506382</t>
  </si>
  <si>
    <t>006365</t>
  </si>
  <si>
    <t>Extra bijdrage mobiliteit</t>
  </si>
  <si>
    <t>201600506380</t>
  </si>
  <si>
    <t>Natuurbeschermingswe</t>
  </si>
  <si>
    <t>201600506379</t>
  </si>
  <si>
    <t>006367</t>
  </si>
  <si>
    <t>201600506378</t>
  </si>
  <si>
    <t>006363</t>
  </si>
  <si>
    <t>Nationale omgevingsvisie</t>
  </si>
  <si>
    <t>006368</t>
  </si>
  <si>
    <t>Film Onzichtbaar Nederland</t>
  </si>
  <si>
    <t>006364</t>
  </si>
  <si>
    <t>IPO coordinator ROR kaarten</t>
  </si>
  <si>
    <t>006362</t>
  </si>
  <si>
    <t>Regionale omgevingsvisie</t>
  </si>
  <si>
    <t>201600507118</t>
  </si>
  <si>
    <t>Kosten vervoer Regiotaxi 2016</t>
  </si>
  <si>
    <t>201600507056</t>
  </si>
  <si>
    <t>201600507055</t>
  </si>
  <si>
    <t>201600507031</t>
  </si>
  <si>
    <t>Kosten vervoer  Regiotaxi sept 2016</t>
  </si>
  <si>
    <t>201600506922</t>
  </si>
  <si>
    <t>201600507300</t>
  </si>
  <si>
    <t>006464</t>
  </si>
  <si>
    <t>Subsidie PV 2016</t>
  </si>
  <si>
    <t>201600507428</t>
  </si>
  <si>
    <t>201600507418</t>
  </si>
  <si>
    <t>Monitoring ANlb 2016</t>
  </si>
  <si>
    <t>201600507417</t>
  </si>
  <si>
    <t>Pas-aanvulling 2016 1e BGW</t>
  </si>
  <si>
    <t>201600507429</t>
  </si>
  <si>
    <t>Bijdrage GBO 2016</t>
  </si>
  <si>
    <t>GVOP</t>
  </si>
  <si>
    <t>2e T Actueel Hoogtebestand Nederland</t>
  </si>
  <si>
    <t>2e T DKN beheer Vitaal platteland</t>
  </si>
  <si>
    <t>2e T Landelijk grondwater register</t>
  </si>
  <si>
    <t>2e T Overstromingsrisico DROW</t>
  </si>
  <si>
    <t>2e T Risico kaart GBO</t>
  </si>
  <si>
    <t>2e T Luchtfoto'sGBO</t>
  </si>
  <si>
    <t>2e T Beheer CDS inspire GBO</t>
  </si>
  <si>
    <t>Bijdrage IV GBO</t>
  </si>
  <si>
    <t>201600507546</t>
  </si>
  <si>
    <t>Verrekening Flexpool 2016</t>
  </si>
  <si>
    <t>201600507545</t>
  </si>
  <si>
    <t>Extra bijdrage SCAN 2016</t>
  </si>
  <si>
    <t>201600507597</t>
  </si>
  <si>
    <t>IV</t>
  </si>
  <si>
    <t>Bevoorschotting vergadercentrum</t>
  </si>
  <si>
    <t>201600508140</t>
  </si>
  <si>
    <t>006445</t>
  </si>
  <si>
    <t>Mobilitietscentrtale oktober 2016</t>
  </si>
  <si>
    <t>201600508099</t>
  </si>
  <si>
    <t>006446</t>
  </si>
  <si>
    <t>Basepoint Emmeloord Okotber 2016</t>
  </si>
  <si>
    <t>201600508098</t>
  </si>
  <si>
    <t>Basepoint Zeewolde oktober 2016</t>
  </si>
  <si>
    <t>201600508070</t>
  </si>
  <si>
    <t>006447</t>
  </si>
  <si>
    <t>Basepoint Dronten oktober 2016</t>
  </si>
  <si>
    <t>201600507755</t>
  </si>
  <si>
    <t>Beschikking november 2016</t>
  </si>
  <si>
    <t>201600507754</t>
  </si>
  <si>
    <t>Beschikkinbg november 2016</t>
  </si>
  <si>
    <t>201600507910</t>
  </si>
  <si>
    <t>Bijdrage 2016 GIS-ondersteuning</t>
  </si>
  <si>
    <t>201600508538</t>
  </si>
  <si>
    <t>005140</t>
  </si>
  <si>
    <t>1660067 1660451</t>
  </si>
  <si>
    <t>Bijdrage NDOV 2016</t>
  </si>
  <si>
    <t>201600003</t>
  </si>
  <si>
    <t>ROOIJA01</t>
  </si>
  <si>
    <t>1990654</t>
  </si>
  <si>
    <t>1737025/1142877</t>
  </si>
  <si>
    <t>Vrijval TRS Dronten halteplan statio</t>
  </si>
  <si>
    <t>201600509148</t>
  </si>
  <si>
    <t>006901</t>
  </si>
  <si>
    <t>Bijdrage NDOV 2015</t>
  </si>
  <si>
    <t>201600508516</t>
  </si>
  <si>
    <t>006013</t>
  </si>
  <si>
    <t>1941491 1941419</t>
  </si>
  <si>
    <t>Streekvervoer Emmeloord Lemmer 2016</t>
  </si>
  <si>
    <t>201600509061</t>
  </si>
  <si>
    <t>Regiotaxi november 2016</t>
  </si>
  <si>
    <t>201600509027</t>
  </si>
  <si>
    <t>Basepoint Dronten november</t>
  </si>
  <si>
    <t>201600508965</t>
  </si>
  <si>
    <t>Basepoint Zeewolde november 2016</t>
  </si>
  <si>
    <t>201600508964</t>
  </si>
  <si>
    <t>Basepoint Emmeloord november</t>
  </si>
  <si>
    <t>201600508848</t>
  </si>
  <si>
    <t>C00801</t>
  </si>
  <si>
    <t>C04999</t>
  </si>
  <si>
    <t>C00803</t>
  </si>
  <si>
    <t>Kamermuziekfestival Almere</t>
  </si>
  <si>
    <t>201600509667</t>
  </si>
  <si>
    <t>MEMO-TRSVK</t>
  </si>
  <si>
    <t>WOUDEM01</t>
  </si>
  <si>
    <t>201600054</t>
  </si>
  <si>
    <t>2024198</t>
  </si>
  <si>
    <t>Halteplan 2015 Dronten</t>
  </si>
  <si>
    <t>201600053</t>
  </si>
  <si>
    <t>2024186</t>
  </si>
  <si>
    <t>Halteplan 2015 Lelystad</t>
  </si>
  <si>
    <t>Nieuw Land Erfgoedcentrum</t>
  </si>
  <si>
    <t>201600310</t>
  </si>
  <si>
    <t>2022408</t>
  </si>
  <si>
    <t>2024514</t>
  </si>
  <si>
    <t>Doorschuif BTW Rekenkamer</t>
  </si>
  <si>
    <t>201600510118</t>
  </si>
  <si>
    <t>201600510064</t>
  </si>
  <si>
    <t>Basepoint Zeewolde december</t>
  </si>
  <si>
    <t>201600510063</t>
  </si>
  <si>
    <t>Basepoint Emmeloord december</t>
  </si>
  <si>
    <t>201600509982</t>
  </si>
  <si>
    <t>Mobiliteitscentrale december 2016</t>
  </si>
  <si>
    <t>201600509959</t>
  </si>
  <si>
    <t>Basepoint Dronten december 2016</t>
  </si>
  <si>
    <t>Basepoint Dronten</t>
  </si>
  <si>
    <t>201600341</t>
  </si>
  <si>
    <t>2025204</t>
  </si>
  <si>
    <t>2028637</t>
  </si>
  <si>
    <t>Opgave BCF IPO jr. 2016</t>
  </si>
  <si>
    <t>Subsidies aan overigen</t>
  </si>
  <si>
    <t>Bijdrage meetnet slaapplaatsen vogels</t>
  </si>
  <si>
    <t>Subsidies aan overheden</t>
  </si>
  <si>
    <t>Monitoring N&amp;L-beleid</t>
  </si>
  <si>
    <t>BIJ12</t>
  </si>
  <si>
    <t>C10031</t>
  </si>
  <si>
    <t>Exploitatiesubsidie openbaar vervoer</t>
  </si>
  <si>
    <t>Exploitatie Regiotaxi Flevoland</t>
  </si>
  <si>
    <t>Van Slooten Personenvervoer</t>
  </si>
  <si>
    <t>C07581</t>
  </si>
  <si>
    <t>Overige bijdragen overheid</t>
  </si>
  <si>
    <t>Overige kosten automatisering</t>
  </si>
  <si>
    <t>Provincie Friesland</t>
  </si>
  <si>
    <t>C07260</t>
  </si>
  <si>
    <t>Interprovinciale acitiviteiten</t>
  </si>
  <si>
    <t>taxi centrale zwolle bv</t>
  </si>
  <si>
    <t>C11481</t>
  </si>
  <si>
    <t>Vloettax personenvervoer</t>
  </si>
  <si>
    <t>C10635</t>
  </si>
  <si>
    <t>Distributiekosten november OV chipkaart</t>
  </si>
  <si>
    <t>CCV Nederland</t>
  </si>
  <si>
    <t>C00386</t>
  </si>
  <si>
    <t>Afwikkelingsverschillen</t>
  </si>
  <si>
    <t>Provincie Noord-Holland debiteuren</t>
  </si>
  <si>
    <t>C01670</t>
  </si>
  <si>
    <t>Ontwikkeling waterbeleid</t>
  </si>
  <si>
    <t>Distributiekosten OV chipkaart oktober 2016</t>
  </si>
  <si>
    <t>Verschil</t>
  </si>
  <si>
    <t>Streekvervoer Emmeloord-Lemmer</t>
  </si>
  <si>
    <t>Staatsbosbeheer</t>
  </si>
  <si>
    <t>IPO</t>
  </si>
  <si>
    <t>C01030</t>
  </si>
  <si>
    <t>Ontwikkelings Maatschappij Flevoland</t>
  </si>
  <si>
    <t>Stadsvervoer Lelystad</t>
  </si>
  <si>
    <t>Evaluatie strategisch beleid</t>
  </si>
  <si>
    <t>IPO: arbeidsmarkt- en opl.geld</t>
  </si>
  <si>
    <t>Organisatiekosten PBM</t>
  </si>
  <si>
    <t>Kwaliteitsmanagement/jur. control</t>
  </si>
  <si>
    <t>Grondwaterbeleid en drinkwater</t>
  </si>
  <si>
    <t>Schade uitkering Faunafonds 2016 1e BGW</t>
  </si>
  <si>
    <t>Klassieke milieutaken</t>
  </si>
  <si>
    <t>WKR - contributie PV</t>
  </si>
  <si>
    <t>Centraal</t>
  </si>
  <si>
    <t>1978240</t>
  </si>
  <si>
    <t>'t Provinciaaltje</t>
  </si>
  <si>
    <t>C02708</t>
  </si>
  <si>
    <t>Samenwerkingsverband Randstad</t>
  </si>
  <si>
    <t>Bevordering ondernemersbeleid</t>
  </si>
  <si>
    <t>Kosten vervoer Regiotaxi sept 2016 emmeloord</t>
  </si>
  <si>
    <t>Regiotaxi sept. 2016 Basepoint Zeewolde</t>
  </si>
  <si>
    <t>Distributiekosten OV chipkaart sept. 2016</t>
  </si>
  <si>
    <t>Regiotaxi  augustus Basepoint Emmeloord</t>
  </si>
  <si>
    <t>Regiotaxi augustus Basepoint Zeewolde</t>
  </si>
  <si>
    <t>Kwartiemaker Europese Biodiversiteitsstrategie 2016</t>
  </si>
  <si>
    <t>Natuurbeschermingswet</t>
  </si>
  <si>
    <t>Portefeuillehouder Overleg Cultuur POHO</t>
  </si>
  <si>
    <t>Distributiekosten OV chipkaart juli 2016</t>
  </si>
  <si>
    <t>Aanvulling Basepoint Zeewolde juli 2016</t>
  </si>
  <si>
    <t>juli 2016 Kosten vervoer Regiotaxi 2016</t>
  </si>
  <si>
    <t>Structurele kosten 1e halfjaar 2016 OV chipkaart</t>
  </si>
  <si>
    <t>Implementatiekosten terugbelservice Dronten</t>
  </si>
  <si>
    <t>Arriva Personenvervoer Nederland B.V</t>
  </si>
  <si>
    <t>C10183</t>
  </si>
  <si>
    <t>Provinciale Rekenkamer</t>
  </si>
  <si>
    <t>Rekenkamer Randstedelijke</t>
  </si>
  <si>
    <t>C03504</t>
  </si>
  <si>
    <t>Stichting Administratie Kantoor OV</t>
  </si>
  <si>
    <t>C08747</t>
  </si>
  <si>
    <t>Inter Provinciaal Overleg</t>
  </si>
  <si>
    <t>Distributiekosten mei OV chipkaart 2016</t>
  </si>
  <si>
    <t>Vervoer Mobiliteits Centrale april Zeewolde</t>
  </si>
  <si>
    <t>Vervoer Mobiliets Centrale april Emmeloord</t>
  </si>
  <si>
    <t>Vervoer Mobiliteits centrale april Emmeloord</t>
  </si>
  <si>
    <t>Vervoer Mobiliteit Centrale april Zeewolde</t>
  </si>
  <si>
    <t>Unie van Bosgroepen</t>
  </si>
  <si>
    <t>Distributiekosten april OV chipkaart 2016</t>
  </si>
  <si>
    <t>CCV Holland B.V.</t>
  </si>
  <si>
    <t>DVG Personenvervoer</t>
  </si>
  <si>
    <t>C02915</t>
  </si>
  <si>
    <t>Vaststelling beschikking 2014 Almere E-bike</t>
  </si>
  <si>
    <t>Vaststelling beschikking 2014 Halteplan</t>
  </si>
  <si>
    <t>A&amp;O-fonds Provincies, Stichting</t>
  </si>
  <si>
    <t>C08397</t>
  </si>
  <si>
    <t>Vaststelling HOV2014 Lemmer -Emmeloord</t>
  </si>
  <si>
    <t>Distributiekosten februari OV chipkaart 2016</t>
  </si>
  <si>
    <t>Duurzaamheid en energie</t>
  </si>
  <si>
    <t>Distributiekosten OV chipkaart januari 2016</t>
  </si>
  <si>
    <t>Bevoorschotting 2016 IPO secretariaat</t>
  </si>
  <si>
    <t>Bijdrage Randstedelijke rekenkamer 2016</t>
  </si>
  <si>
    <t>Dec.2015 Distributiekosten OV chipkaart 2016</t>
  </si>
  <si>
    <t>Almere City Marketing</t>
  </si>
  <si>
    <t>5.1.2</t>
  </si>
  <si>
    <t>1.2.1</t>
  </si>
  <si>
    <t>1.1.2</t>
  </si>
  <si>
    <t>8.5.1</t>
  </si>
  <si>
    <t>8.5.6</t>
  </si>
  <si>
    <t>8.1.1</t>
  </si>
  <si>
    <t>1.1.3</t>
  </si>
  <si>
    <t>8.5.4</t>
  </si>
  <si>
    <t>totaal 84*</t>
  </si>
  <si>
    <t>fact &amp;verplicht. audit niet mee</t>
  </si>
  <si>
    <t>opvragen algemeen niet mee</t>
  </si>
  <si>
    <t>Niet meegenomen met grondslag aansluiting CODA met Openbaar subsidieregister 2016</t>
  </si>
  <si>
    <t>opmerking</t>
  </si>
  <si>
    <t>Flevolandschap</t>
  </si>
  <si>
    <t>Openbaar subsidieregister Provincie Flevoland 2017</t>
  </si>
  <si>
    <t>2017 - Batavialand - Museae, onderzoekstaken, collectiebeheer (jan - juni)</t>
  </si>
  <si>
    <t>DALFSEN</t>
  </si>
  <si>
    <t>WOUDRICHEM</t>
  </si>
  <si>
    <t>S GRAVELAND</t>
  </si>
  <si>
    <t>KAMPEN</t>
  </si>
  <si>
    <t>HAARLEM</t>
  </si>
  <si>
    <t>KRAGGENBURG</t>
  </si>
  <si>
    <t>BLOEMENDAAL</t>
  </si>
  <si>
    <t>Monumentenwacht Overijssel</t>
  </si>
  <si>
    <t>Rotary</t>
  </si>
  <si>
    <t>JAZZ I</t>
  </si>
  <si>
    <t xml:space="preserve">Theater- en productiehuis </t>
  </si>
  <si>
    <t>De Kubus</t>
  </si>
  <si>
    <t>Zomerfestival Flevoland</t>
  </si>
  <si>
    <t>De Jongens van de Nacht</t>
  </si>
  <si>
    <t>Bosbes Festival</t>
  </si>
  <si>
    <t>Pompei</t>
  </si>
  <si>
    <t>Windsurfvereniging Almere-Centraal</t>
  </si>
  <si>
    <t>Nederlandse Handboog Bond</t>
  </si>
  <si>
    <t>Organisatie Oudemuziek</t>
  </si>
  <si>
    <t>Aanzet</t>
  </si>
  <si>
    <t>Triple Performance Sports</t>
  </si>
  <si>
    <t>Jeugdzeilvereniging Muiderzand</t>
  </si>
  <si>
    <t>Toerclub Flevoland</t>
  </si>
  <si>
    <t>Specialsport en Co</t>
  </si>
  <si>
    <t>Splash Klasse Organisatie Nederland</t>
  </si>
  <si>
    <t>Wieler Vereniging de Ijsselstreek</t>
  </si>
  <si>
    <t>Cultuurbedrijf Noordoostpolder</t>
  </si>
  <si>
    <t>Boerderijenboek NOP</t>
  </si>
  <si>
    <t>MTB Lelystad</t>
  </si>
  <si>
    <t>VVN District Flevoland Oost</t>
  </si>
  <si>
    <t>Wageningen Bioveterinary Research</t>
  </si>
  <si>
    <t>AWN Flevoland</t>
  </si>
  <si>
    <t>Nationale Archeologiedagen</t>
  </si>
  <si>
    <t>D.T. Dijkstra</t>
  </si>
  <si>
    <t>Geka Constructiebedrijf</t>
  </si>
  <si>
    <t>Mobilock</t>
  </si>
  <si>
    <t>Fleck</t>
  </si>
  <si>
    <t>Ons Museum</t>
  </si>
  <si>
    <t>Deltion College</t>
  </si>
  <si>
    <t>Acacia</t>
  </si>
  <si>
    <t>De Flevowand</t>
  </si>
  <si>
    <t>Ijsselmond</t>
  </si>
  <si>
    <t>2017-2018 - Transitie Jeugdzorg</t>
  </si>
  <si>
    <t>2017 - Jaarplan</t>
  </si>
  <si>
    <t>2017  - Nulmeting monumenten Flevoland</t>
  </si>
  <si>
    <t>2017 - uitvoering 32 inspecties</t>
  </si>
  <si>
    <t>2017-2018 - Project Meesterschap</t>
  </si>
  <si>
    <t>2017 - Seabottom Jazzfestival 2017</t>
  </si>
  <si>
    <t>2017  - RTC 2017</t>
  </si>
  <si>
    <t>2017 - exploitatiesubsidie fiets-/voetveer Zeewolde</t>
  </si>
  <si>
    <t>2017 - Vis a Vis Mare</t>
  </si>
  <si>
    <t>2017 - Jeugdtheatergezelschap BonteHond</t>
  </si>
  <si>
    <t>2017 - Wereldfestival</t>
  </si>
  <si>
    <t>2017 - Vitalisering Hoge Sluiswal Marknesse</t>
  </si>
  <si>
    <t>2017 - Project Vitaliseren Bedrijventerrein Bant</t>
  </si>
  <si>
    <t>2017 - CAF</t>
  </si>
  <si>
    <t>2017 - Rabobank Almere Haven Festival</t>
  </si>
  <si>
    <t>2017 - Travelling in Baroque</t>
  </si>
  <si>
    <t>2017 - 25 jaar Apollo Ensemble</t>
  </si>
  <si>
    <t>2017 - Activiteiten</t>
  </si>
  <si>
    <t>2017 - Festival NOPPOP</t>
  </si>
  <si>
    <t>2017 - Festival 2 Turven Hoog</t>
  </si>
  <si>
    <t>2017 - Passie voor Flevoland</t>
  </si>
  <si>
    <t>2017 - FleCk</t>
  </si>
  <si>
    <t>2017 - Zeewinst</t>
  </si>
  <si>
    <t>2017 - Het Wijland Festival</t>
  </si>
  <si>
    <t>2017 - Festival Sunsation</t>
  </si>
  <si>
    <t>2017-2022 - Natuur en landschapsbeheer</t>
  </si>
  <si>
    <t>2017 - Who's Next</t>
  </si>
  <si>
    <t>2017 - Bosbes Festival</t>
  </si>
  <si>
    <t>2017 - Land Art Flevoland</t>
  </si>
  <si>
    <t>2017 - 3xNIKS</t>
  </si>
  <si>
    <t>2017 - Samen mooi duurzaam Flevoland</t>
  </si>
  <si>
    <t>2017-2020 - De Culturele Haven voor adhesieverklaring</t>
  </si>
  <si>
    <t>2017 - Werkplan</t>
  </si>
  <si>
    <t>2017 - Bevrijdingsfestival</t>
  </si>
  <si>
    <t>2017-2019  - talentsport RTC windsurf Flevoland</t>
  </si>
  <si>
    <t xml:space="preserve">2017 - Herstructurering Werkhaven Urk </t>
  </si>
  <si>
    <t>2017 - RTC handboogschieten Almere</t>
  </si>
  <si>
    <t>2017 - Herstructurering wijkweg bedrijventerrein De Steiger</t>
  </si>
  <si>
    <t>2016-2020 - Grondgebonden Duurzame Landbouw samenwerking akkerbouw - melkveehouderij</t>
  </si>
  <si>
    <t xml:space="preserve">2017-2022 - Natuur en landschapsbeheer  </t>
  </si>
  <si>
    <t>2017 - Impuls Omgevingsveiligheid Flevoland</t>
  </si>
  <si>
    <t>2017 - NK Dammen</t>
  </si>
  <si>
    <t>2017 - Junior Challenge Flevoland Circuit</t>
  </si>
  <si>
    <t>2017 - RTC zeilen Flevoland</t>
  </si>
  <si>
    <t>2017 - Verkeerseducatie</t>
  </si>
  <si>
    <t>2017 - Bike Challenge Festival Flevoland</t>
  </si>
  <si>
    <t>2017 - Special Olympics Regionale Spelen Flevoland</t>
  </si>
  <si>
    <t>2017 - WK Splash</t>
  </si>
  <si>
    <t>2017 - NCK wielrennen</t>
  </si>
  <si>
    <t>2017 - ZWE juni</t>
  </si>
  <si>
    <t>2017-2018  - Openlucht Experience Museum Schokland</t>
  </si>
  <si>
    <t>2017 - Boerderijenboek NOP/Urk</t>
  </si>
  <si>
    <t>2017 - Onderhoud Mountaindijkpad</t>
  </si>
  <si>
    <t>2017 - Eventing Emmeloord</t>
  </si>
  <si>
    <t>2017 - Flevopenningengala</t>
  </si>
  <si>
    <t>2017 - Challenge Almere-Amsterdam</t>
  </si>
  <si>
    <t>2017-2018 - Innovatieprogramma Compoword</t>
  </si>
  <si>
    <t>2017 - Projecten VVN</t>
  </si>
  <si>
    <t>2017 - Kwartiermaker Emerging Disease Campus</t>
  </si>
  <si>
    <t>2017 - Verkeer Vervoer</t>
  </si>
  <si>
    <t>2017 - Tentoonstelling 40 jr Land Art Flevoland</t>
  </si>
  <si>
    <t>2017-2018 - Zicht op de Bodemstructuur</t>
  </si>
  <si>
    <t>2017 - Dumping drugsafval Heliumweg</t>
  </si>
  <si>
    <t>2017 - Projectplan</t>
  </si>
  <si>
    <t>2017 - Museae, onderzoekstaken, collectiebeheer (juli-december)</t>
  </si>
  <si>
    <t>2017-2019 - Ontwikkeling Batavialand</t>
  </si>
  <si>
    <t>2017 - Aanvullende organisatiekostensubsidie</t>
  </si>
  <si>
    <t>2017 - Nationale Archeologiedagen Flevoland</t>
  </si>
  <si>
    <t>2017 - Onderhoudswerkzaamheden NH-kerk Kerkplein 30 Ens</t>
  </si>
  <si>
    <t>2017 - Rentelastensubsidie (va 1-7 Batavialand)</t>
  </si>
  <si>
    <t>2017 - Droogontgronder 2.0 (MTHLA17008)</t>
  </si>
  <si>
    <t>2017 - Wili Shockproof Disk (MTHLA17082)</t>
  </si>
  <si>
    <t>2017 - De toekomst delen (MTHLA17336)</t>
  </si>
  <si>
    <t xml:space="preserve">2017 - Cultuureducatie VMBO    </t>
  </si>
  <si>
    <t xml:space="preserve">2017 - Verkeer Vervoer (herzien)    </t>
  </si>
  <si>
    <t>2017 - Deelname Publieksplatform MuseumTV van Ons Museum</t>
  </si>
  <si>
    <t>2017-2018 - Startsubsidie</t>
  </si>
  <si>
    <t>2017 - 2021 - Topcenter E-commerce</t>
  </si>
  <si>
    <t>2017 - Bijdrage Flevoland Zorgpact Flevoland</t>
  </si>
  <si>
    <t>2017-2019 - Innvovatieprogramma CompoWorld tweede tranche</t>
  </si>
  <si>
    <t>2017 - Onderhoud gemeentelijk monument Noordzijde 1 Emmeloord</t>
  </si>
  <si>
    <t>2017-2018 - Kernsportonderzoek</t>
  </si>
  <si>
    <t>2017-2018 - Aanleg rotonde Nagelerweg - Amsterdamweg-Randweg</t>
  </si>
  <si>
    <t>2017 - Verbeelding Swifterbantgrafveld</t>
  </si>
  <si>
    <t>2017 / 2018 - Aanleg 10MVA Kabel Inditex</t>
  </si>
  <si>
    <t>2017 - Verkeersveiligheidskaart</t>
  </si>
  <si>
    <t>2017 - Toeristisch recreatieve impuls Nationaal Park Nieuw Land</t>
  </si>
  <si>
    <t>2017-2020 - Spaarwater Flevoland Het Natuurlijk kapitaal van bodem en water</t>
  </si>
  <si>
    <t>2017 - CAF culturele kaart van Flevoland rond talentontwikkeling</t>
  </si>
  <si>
    <t>2017 - Antarctica</t>
  </si>
  <si>
    <t>2017-2018 - Gastheer Landschap Flevoland</t>
  </si>
  <si>
    <t>2017-2018 - Expositie Flevowand</t>
  </si>
  <si>
    <t>2017-2018 - Jong Leren Eten</t>
  </si>
  <si>
    <t>2017 - OV Regio Ijsselmond</t>
  </si>
  <si>
    <t>2017 - DuurzaamDoor Voedsel</t>
  </si>
  <si>
    <t>2017-2018 - Verduurzamen van de voedselketen</t>
  </si>
  <si>
    <t>VARA</t>
  </si>
  <si>
    <t>2014-2017 - Het jongeren lagerhuis</t>
  </si>
  <si>
    <t>2014-2017 - Provinciaal Jeugddebat</t>
  </si>
  <si>
    <t>2014-2017 - Werken aan Natuur en Landschap</t>
  </si>
  <si>
    <t>2014-2019 - Natuur en landschapsbeheer</t>
  </si>
  <si>
    <t>2014-2019 - Natuurbeheer</t>
  </si>
  <si>
    <t>2014-2017 - Jaarplan</t>
  </si>
  <si>
    <t>2016-2021 - Gebiedsaanvraag Agrarische Collectieven</t>
  </si>
  <si>
    <t>2016-2019 - Spaarwater Flevoland</t>
  </si>
  <si>
    <t>2016-2019 - Akker- en weidevogelbescherming</t>
  </si>
  <si>
    <t>2016-2017 - Verkeer Vervoer</t>
  </si>
  <si>
    <t>2016-2020 - Lectoraat Duurzaam Bodembeheer</t>
  </si>
  <si>
    <t>OV</t>
  </si>
  <si>
    <t>Flevolands Agrarisch Collectief</t>
  </si>
  <si>
    <t>Servicecentrum Flevolandse Bibliotheken</t>
  </si>
  <si>
    <t>Centrum voor Maatschappelijke Ondersteuning</t>
  </si>
  <si>
    <t>Flevolandse Patiënten Federatie</t>
  </si>
  <si>
    <t>Instituut voor Natuureducatie en duurzaamheid</t>
  </si>
  <si>
    <t>Natuur en Milieu Federatie Flevoland</t>
  </si>
  <si>
    <t>Kunstlinie Almere Flevoland</t>
  </si>
  <si>
    <t>Nederlandse Jeugd Raad</t>
  </si>
  <si>
    <t>Ondersteuning Cultuur en Evenementen</t>
  </si>
  <si>
    <t>Steunpunt Archeologie en Monumenten Flevoland</t>
  </si>
  <si>
    <t>Omgevingsdienst Flevoland, Gooi en Vechtstreek</t>
  </si>
  <si>
    <t>Ontwikkelings Maatschappij Airport Lelystad Almere</t>
  </si>
  <si>
    <t>Stichting Agrofoodcluster Noordoostpolder</t>
  </si>
  <si>
    <t>PZZL.11004 - Agrofoodcluster Noordoostpolder</t>
  </si>
  <si>
    <t>ZZL-NF</t>
  </si>
  <si>
    <t>Braveheart Marine B.V.</t>
  </si>
  <si>
    <t>PZZL.11006 - Versterking Urk Maritiem</t>
  </si>
  <si>
    <t>Stichting Masterplan Duurzame Visserij</t>
  </si>
  <si>
    <t>PZZL.11003 - Masterplan Duurzame Visserij</t>
  </si>
  <si>
    <t>Zuidberg Techniek Holding B.V.</t>
  </si>
  <si>
    <t>PZZL.11005 - Flevotracks</t>
  </si>
  <si>
    <t>ENS</t>
  </si>
  <si>
    <t>PZZL.11008 - Waterloopbos fase 2</t>
  </si>
  <si>
    <t>IFA 2</t>
  </si>
  <si>
    <t>Stichting Gezondheid &amp; Welzijn Innovatiecentrum Almere</t>
  </si>
  <si>
    <t>IFA2.11008 - De Innovatiefabriek</t>
  </si>
  <si>
    <t>IFA2.11001 - Ontwikkeling Boshart Almeerderhout</t>
  </si>
  <si>
    <t>IFA2.11005 - Almeers Kenniscentrum voor Talent</t>
  </si>
  <si>
    <t>IFA2.11007 - Kunstlinie Almere-Flevoland</t>
  </si>
  <si>
    <t>Bedromedical B.V.</t>
  </si>
  <si>
    <t>Rotec Engineering B.V.</t>
  </si>
  <si>
    <t>TMI009 - Suspiro Inhaler</t>
  </si>
  <si>
    <t>TMI 2014-2020</t>
  </si>
  <si>
    <t>TMI010 - Volautomatische melkcarroussel</t>
  </si>
  <si>
    <t>SVNL2016</t>
  </si>
  <si>
    <t>SVNL2010</t>
  </si>
  <si>
    <t>Stichting De Lelystadse Boer</t>
  </si>
  <si>
    <t>Bio Academy</t>
  </si>
  <si>
    <t>2017-2021 - Opzet en uitvoering Bio Academy</t>
  </si>
  <si>
    <t>Infrastructuur Kwaliteitsborging Bodemstructuur</t>
  </si>
  <si>
    <t>2014-2017 - Verbeteren en onderhouden Kwaliteitsnorm Nederlandse Archeologie</t>
  </si>
  <si>
    <t>2017 - Extern adviseur vmbo subsidies</t>
  </si>
  <si>
    <t>2015-2017 - Beter benutten werkgeversaanpak</t>
  </si>
  <si>
    <t>2017 - Subsidie duurzaamheidsactiviteiten De Lelystadse Boer</t>
  </si>
  <si>
    <t>Som van Subsidielast</t>
  </si>
  <si>
    <t>ASF 2012: Algemene Subsidieverordening Flevoland</t>
  </si>
  <si>
    <t>IFA 2: Investeringsagenda Flevoland Almere</t>
  </si>
  <si>
    <t>OV: Openbaar Vervoer</t>
  </si>
  <si>
    <t>SVNL 2016: Subsidie Verordening Natuur- en Landschapsbeheer</t>
  </si>
  <si>
    <t>SVNL 2010: Subsidie Verordening Natuur- en Landschapsbeheer</t>
  </si>
  <si>
    <t>Afkortingen:</t>
  </si>
  <si>
    <t>TMI 2014-2020: Technologische MKB Innovatie</t>
  </si>
  <si>
    <t>ZZL-NF: Zuiderzeelijngelden-Noordelijk Flevoland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</si>
</sst>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&quot;€&quot;\ * #,##0.00_ ;_ &quot;€&quot;\ * \-#,##0.00_ ;_ &quot;€&quot;\ * &quot;-&quot;??_ ;_ @_ "/>
    <numFmt numFmtId="166" formatCode="_(&quot;$&quot;* #,##0.00_);_(&quot;$&quot;* \(#,##0.00\);_(&quot;$&quot;* &quot;-&quot;??_);_(@_)"/>
    <numFmt numFmtId="167" formatCode="_-* #,##0.00\ &quot;€&quot;_-;\-* #,##0.00\ &quot;€&quot;_-;_-* &quot;-&quot;??\ &quot;€&quot;_-;_-@_-"/>
    <numFmt numFmtId="168" formatCode="_-* #,##0.00\ _€_-;\-* #,##0.00\ _€_-;_-* &quot;-&quot;??\ _€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333333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24589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82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wrapText="1"/>
    </xf>
    <xf numFmtId="0" fontId="7" fillId="0" borderId="0">
      <alignment wrapText="1"/>
    </xf>
    <xf numFmtId="164" fontId="1" fillId="0" borderId="0" applyFont="0" applyFill="0" applyBorder="0" applyAlignment="0" applyProtection="0"/>
    <xf numFmtId="0" fontId="4" fillId="0" borderId="0"/>
    <xf numFmtId="0" fontId="26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6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21" fillId="10" borderId="13" applyNumberFormat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3" fillId="11" borderId="16" applyNumberFormat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2" fillId="0" borderId="15" applyNumberFormat="0" applyFill="0" applyAlignment="0" applyProtection="0"/>
    <xf numFmtId="0" fontId="16" fillId="6" borderId="0" applyNumberFormat="0" applyBorder="0" applyAlignment="0" applyProtection="0"/>
    <xf numFmtId="0" fontId="28" fillId="0" borderId="0" applyNumberFormat="0" applyFill="0" applyBorder="0" applyAlignment="0" applyProtection="0"/>
    <xf numFmtId="0" fontId="19" fillId="9" borderId="13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12" borderId="17" applyNumberFormat="0" applyFont="0" applyAlignment="0" applyProtection="0"/>
    <xf numFmtId="0" fontId="1" fillId="12" borderId="17" applyNumberFormat="0" applyFont="0" applyAlignment="0" applyProtection="0"/>
    <xf numFmtId="0" fontId="1" fillId="12" borderId="17" applyNumberFormat="0" applyFont="0" applyAlignment="0" applyProtection="0"/>
    <xf numFmtId="0" fontId="1" fillId="12" borderId="17" applyNumberFormat="0" applyFont="0" applyAlignment="0" applyProtection="0"/>
    <xf numFmtId="0" fontId="1" fillId="12" borderId="17" applyNumberFormat="0" applyFont="0" applyAlignment="0" applyProtection="0"/>
    <xf numFmtId="0" fontId="1" fillId="12" borderId="17" applyNumberFormat="0" applyFont="0" applyAlignment="0" applyProtection="0"/>
    <xf numFmtId="0" fontId="1" fillId="12" borderId="17" applyNumberFormat="0" applyFont="0" applyAlignment="0" applyProtection="0"/>
    <xf numFmtId="0" fontId="1" fillId="12" borderId="17" applyNumberFormat="0" applyFont="0" applyAlignment="0" applyProtection="0"/>
    <xf numFmtId="0" fontId="1" fillId="12" borderId="17" applyNumberFormat="0" applyFont="0" applyAlignment="0" applyProtection="0"/>
    <xf numFmtId="0" fontId="1" fillId="12" borderId="17" applyNumberFormat="0" applyFont="0" applyAlignment="0" applyProtection="0"/>
    <xf numFmtId="0" fontId="1" fillId="12" borderId="17" applyNumberFormat="0" applyFont="0" applyAlignment="0" applyProtection="0"/>
    <xf numFmtId="0" fontId="1" fillId="12" borderId="17" applyNumberFormat="0" applyFont="0" applyAlignment="0" applyProtection="0"/>
    <xf numFmtId="0" fontId="1" fillId="12" borderId="17" applyNumberFormat="0" applyFont="0" applyAlignment="0" applyProtection="0"/>
    <xf numFmtId="0" fontId="1" fillId="12" borderId="17" applyNumberFormat="0" applyFont="0" applyAlignment="0" applyProtection="0"/>
    <xf numFmtId="0" fontId="1" fillId="12" borderId="17" applyNumberFormat="0" applyFont="0" applyAlignment="0" applyProtection="0"/>
    <xf numFmtId="0" fontId="1" fillId="12" borderId="17" applyNumberFormat="0" applyFont="0" applyAlignment="0" applyProtection="0"/>
    <xf numFmtId="0" fontId="1" fillId="12" borderId="17" applyNumberFormat="0" applyFont="0" applyAlignment="0" applyProtection="0"/>
    <xf numFmtId="0" fontId="1" fillId="12" borderId="17" applyNumberFormat="0" applyFont="0" applyAlignment="0" applyProtection="0"/>
    <xf numFmtId="0" fontId="1" fillId="12" borderId="17" applyNumberFormat="0" applyFont="0" applyAlignment="0" applyProtection="0"/>
    <xf numFmtId="0" fontId="1" fillId="12" borderId="17" applyNumberFormat="0" applyFont="0" applyAlignment="0" applyProtection="0"/>
    <xf numFmtId="0" fontId="17" fillId="7" borderId="0" applyNumberFormat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>
      <alignment wrapText="1"/>
    </xf>
    <xf numFmtId="0" fontId="4" fillId="0" borderId="0">
      <alignment wrapText="1"/>
    </xf>
    <xf numFmtId="0" fontId="27" fillId="0" borderId="0"/>
    <xf numFmtId="0" fontId="4" fillId="0" borderId="0"/>
    <xf numFmtId="0" fontId="4" fillId="0" borderId="0"/>
    <xf numFmtId="0" fontId="12" fillId="0" borderId="0" applyNumberFormat="0" applyFill="0" applyBorder="0" applyAlignment="0" applyProtection="0"/>
    <xf numFmtId="0" fontId="2" fillId="0" borderId="18" applyNumberFormat="0" applyFill="0" applyAlignment="0" applyProtection="0"/>
    <xf numFmtId="0" fontId="20" fillId="10" borderId="14" applyNumberFormat="0" applyAlignment="0" applyProtection="0"/>
    <xf numFmtId="166" fontId="26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" fillId="0" borderId="0">
      <alignment wrapText="1"/>
    </xf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1" xfId="0" applyFont="1" applyBorder="1" applyAlignment="1">
      <alignment wrapText="1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1" xfId="0" applyFont="1" applyBorder="1"/>
    <xf numFmtId="0" fontId="0" fillId="0" borderId="1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0" fillId="0" borderId="1" xfId="0" applyFont="1" applyFill="1" applyBorder="1"/>
    <xf numFmtId="0" fontId="2" fillId="0" borderId="1" xfId="0" applyFont="1" applyBorder="1"/>
    <xf numFmtId="3" fontId="0" fillId="0" borderId="0" xfId="0" applyNumberFormat="1"/>
    <xf numFmtId="0" fontId="0" fillId="0" borderId="0" xfId="0" applyFill="1"/>
    <xf numFmtId="0" fontId="6" fillId="0" borderId="0" xfId="0" applyFont="1" applyAlignment="1">
      <alignment horizontal="left"/>
    </xf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left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4" fontId="0" fillId="0" borderId="1" xfId="1" applyNumberFormat="1" applyFont="1" applyFill="1" applyBorder="1" applyAlignment="1">
      <alignment wrapText="1"/>
    </xf>
    <xf numFmtId="0" fontId="0" fillId="0" borderId="1" xfId="0" applyFont="1" applyFill="1" applyBorder="1" applyAlignment="1">
      <alignment horizontal="left"/>
    </xf>
    <xf numFmtId="4" fontId="0" fillId="0" borderId="1" xfId="0" applyNumberFormat="1" applyFont="1" applyFill="1" applyBorder="1"/>
    <xf numFmtId="4" fontId="2" fillId="0" borderId="5" xfId="0" applyNumberFormat="1" applyFont="1" applyBorder="1"/>
    <xf numFmtId="0" fontId="8" fillId="0" borderId="0" xfId="0" applyFont="1"/>
    <xf numFmtId="0" fontId="0" fillId="3" borderId="0" xfId="0" applyFont="1" applyFill="1"/>
    <xf numFmtId="3" fontId="0" fillId="0" borderId="1" xfId="0" applyNumberFormat="1" applyFill="1" applyBorder="1"/>
    <xf numFmtId="0" fontId="3" fillId="2" borderId="6" xfId="0" applyFont="1" applyFill="1" applyBorder="1"/>
    <xf numFmtId="4" fontId="0" fillId="0" borderId="0" xfId="0" applyNumberFormat="1"/>
    <xf numFmtId="0" fontId="2" fillId="0" borderId="0" xfId="0" applyFont="1"/>
    <xf numFmtId="3" fontId="0" fillId="4" borderId="0" xfId="0" applyNumberFormat="1" applyFill="1"/>
    <xf numFmtId="0" fontId="0" fillId="0" borderId="1" xfId="0" applyBorder="1" applyAlignment="1">
      <alignment horizontal="right"/>
    </xf>
    <xf numFmtId="0" fontId="0" fillId="5" borderId="0" xfId="0" applyFill="1"/>
    <xf numFmtId="0" fontId="0" fillId="0" borderId="1" xfId="0" applyFont="1" applyFill="1" applyBorder="1" applyAlignment="1">
      <alignment vertical="top"/>
    </xf>
    <xf numFmtId="0" fontId="4" fillId="0" borderId="0" xfId="7"/>
    <xf numFmtId="4" fontId="4" fillId="0" borderId="0" xfId="7" applyNumberFormat="1"/>
    <xf numFmtId="3" fontId="4" fillId="0" borderId="0" xfId="7" applyNumberFormat="1"/>
    <xf numFmtId="0" fontId="11" fillId="0" borderId="0" xfId="7" applyFont="1"/>
    <xf numFmtId="14" fontId="4" fillId="0" borderId="0" xfId="7" applyNumberFormat="1"/>
    <xf numFmtId="164" fontId="4" fillId="0" borderId="0" xfId="6" applyFont="1"/>
    <xf numFmtId="0" fontId="4" fillId="0" borderId="0" xfId="7" applyNumberFormat="1"/>
    <xf numFmtId="164" fontId="4" fillId="0" borderId="7" xfId="6" applyFont="1" applyBorder="1"/>
    <xf numFmtId="165" fontId="0" fillId="0" borderId="0" xfId="1" applyFont="1"/>
    <xf numFmtId="0" fontId="4" fillId="4" borderId="0" xfId="7" applyFill="1"/>
    <xf numFmtId="164" fontId="4" fillId="0" borderId="0" xfId="6" applyFont="1" applyBorder="1"/>
    <xf numFmtId="0" fontId="4" fillId="0" borderId="8" xfId="7" applyBorder="1"/>
    <xf numFmtId="0" fontId="0" fillId="0" borderId="8" xfId="0" applyBorder="1"/>
    <xf numFmtId="4" fontId="4" fillId="0" borderId="8" xfId="7" applyNumberFormat="1" applyBorder="1"/>
    <xf numFmtId="165" fontId="4" fillId="0" borderId="0" xfId="1" applyFont="1"/>
    <xf numFmtId="165" fontId="11" fillId="0" borderId="0" xfId="1" applyFont="1"/>
    <xf numFmtId="0" fontId="0" fillId="0" borderId="9" xfId="0" applyBorder="1"/>
    <xf numFmtId="0" fontId="4" fillId="0" borderId="7" xfId="7" applyBorder="1"/>
    <xf numFmtId="4" fontId="4" fillId="0" borderId="0" xfId="7" applyNumberFormat="1" applyFill="1"/>
    <xf numFmtId="0" fontId="0" fillId="0" borderId="0" xfId="0"/>
    <xf numFmtId="0" fontId="0" fillId="0" borderId="0" xfId="0" applyFont="1"/>
    <xf numFmtId="0" fontId="0" fillId="0" borderId="1" xfId="0" applyFont="1" applyFill="1" applyBorder="1" applyAlignment="1">
      <alignment horizontal="center"/>
    </xf>
    <xf numFmtId="0" fontId="0" fillId="0" borderId="0" xfId="0" applyFont="1" applyFill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0" fontId="8" fillId="0" borderId="0" xfId="0" applyFont="1"/>
    <xf numFmtId="0" fontId="3" fillId="2" borderId="6" xfId="0" applyFont="1" applyFill="1" applyBorder="1"/>
    <xf numFmtId="0" fontId="4" fillId="0" borderId="0" xfId="7"/>
    <xf numFmtId="0" fontId="0" fillId="0" borderId="0" xfId="0" quotePrefix="1"/>
    <xf numFmtId="165" fontId="4" fillId="0" borderId="7" xfId="723" applyFont="1" applyBorder="1"/>
    <xf numFmtId="165" fontId="4" fillId="0" borderId="0" xfId="1" applyFont="1" applyFill="1"/>
    <xf numFmtId="3" fontId="29" fillId="0" borderId="1" xfId="0" applyNumberFormat="1" applyFont="1" applyFill="1" applyBorder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left" wrapText="1"/>
    </xf>
    <xf numFmtId="0" fontId="0" fillId="0" borderId="19" xfId="0" applyFont="1" applyFill="1" applyBorder="1" applyAlignment="1"/>
    <xf numFmtId="0" fontId="0" fillId="0" borderId="5" xfId="0" applyFont="1" applyFill="1" applyBorder="1" applyAlignment="1"/>
    <xf numFmtId="0" fontId="0" fillId="0" borderId="0" xfId="0" pivotButton="1"/>
    <xf numFmtId="0" fontId="0" fillId="5" borderId="1" xfId="0" applyFill="1" applyBorder="1"/>
    <xf numFmtId="3" fontId="0" fillId="5" borderId="1" xfId="0" applyNumberFormat="1" applyFill="1" applyBorder="1"/>
    <xf numFmtId="0" fontId="0" fillId="5" borderId="1" xfId="0" applyFont="1" applyFill="1" applyBorder="1"/>
    <xf numFmtId="3" fontId="0" fillId="0" borderId="0" xfId="0" applyNumberFormat="1" applyFont="1" applyFill="1" applyBorder="1"/>
    <xf numFmtId="0" fontId="0" fillId="0" borderId="0" xfId="0" applyAlignment="1">
      <alignment horizontal="left" inden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782">
    <cellStyle name="20% - Accent1 2" xfId="9"/>
    <cellStyle name="20% - Accent1 2 2" xfId="10"/>
    <cellStyle name="20% - Accent1 2 2 2" xfId="11"/>
    <cellStyle name="20% - Accent1 2 2 2 2" xfId="12"/>
    <cellStyle name="20% - Accent1 2 2 3" xfId="13"/>
    <cellStyle name="20% - Accent1 2 3" xfId="14"/>
    <cellStyle name="20% - Accent1 2 3 2" xfId="15"/>
    <cellStyle name="20% - Accent1 2 3 2 2" xfId="16"/>
    <cellStyle name="20% - Accent1 2 3 3" xfId="17"/>
    <cellStyle name="20% - Accent1 2 4" xfId="18"/>
    <cellStyle name="20% - Accent1 2 4 2" xfId="19"/>
    <cellStyle name="20% - Accent1 2 4 2 2" xfId="20"/>
    <cellStyle name="20% - Accent1 2 4 3" xfId="21"/>
    <cellStyle name="20% - Accent1 2 5" xfId="22"/>
    <cellStyle name="20% - Accent1 2 5 2" xfId="23"/>
    <cellStyle name="20% - Accent1 2 5 2 2" xfId="24"/>
    <cellStyle name="20% - Accent1 2 5 3" xfId="25"/>
    <cellStyle name="20% - Accent1 2 6" xfId="26"/>
    <cellStyle name="20% - Accent1 2 6 2" xfId="27"/>
    <cellStyle name="20% - Accent1 2 7" xfId="28"/>
    <cellStyle name="20% - Accent2 2" xfId="29"/>
    <cellStyle name="20% - Accent2 2 2" xfId="30"/>
    <cellStyle name="20% - Accent2 2 2 2" xfId="31"/>
    <cellStyle name="20% - Accent2 2 2 2 2" xfId="32"/>
    <cellStyle name="20% - Accent2 2 2 3" xfId="33"/>
    <cellStyle name="20% - Accent2 2 3" xfId="34"/>
    <cellStyle name="20% - Accent2 2 3 2" xfId="35"/>
    <cellStyle name="20% - Accent2 2 3 2 2" xfId="36"/>
    <cellStyle name="20% - Accent2 2 3 3" xfId="37"/>
    <cellStyle name="20% - Accent2 2 4" xfId="38"/>
    <cellStyle name="20% - Accent2 2 4 2" xfId="39"/>
    <cellStyle name="20% - Accent2 2 4 2 2" xfId="40"/>
    <cellStyle name="20% - Accent2 2 4 3" xfId="41"/>
    <cellStyle name="20% - Accent2 2 5" xfId="42"/>
    <cellStyle name="20% - Accent2 2 5 2" xfId="43"/>
    <cellStyle name="20% - Accent2 2 5 2 2" xfId="44"/>
    <cellStyle name="20% - Accent2 2 5 3" xfId="45"/>
    <cellStyle name="20% - Accent2 2 6" xfId="46"/>
    <cellStyle name="20% - Accent2 2 6 2" xfId="47"/>
    <cellStyle name="20% - Accent2 2 7" xfId="48"/>
    <cellStyle name="20% - Accent3 2" xfId="49"/>
    <cellStyle name="20% - Accent3 2 2" xfId="50"/>
    <cellStyle name="20% - Accent3 2 2 2" xfId="51"/>
    <cellStyle name="20% - Accent3 2 2 2 2" xfId="52"/>
    <cellStyle name="20% - Accent3 2 2 3" xfId="53"/>
    <cellStyle name="20% - Accent3 2 3" xfId="54"/>
    <cellStyle name="20% - Accent3 2 3 2" xfId="55"/>
    <cellStyle name="20% - Accent3 2 3 2 2" xfId="56"/>
    <cellStyle name="20% - Accent3 2 3 3" xfId="57"/>
    <cellStyle name="20% - Accent3 2 4" xfId="58"/>
    <cellStyle name="20% - Accent3 2 4 2" xfId="59"/>
    <cellStyle name="20% - Accent3 2 4 2 2" xfId="60"/>
    <cellStyle name="20% - Accent3 2 4 3" xfId="61"/>
    <cellStyle name="20% - Accent3 2 5" xfId="62"/>
    <cellStyle name="20% - Accent3 2 5 2" xfId="63"/>
    <cellStyle name="20% - Accent3 2 5 2 2" xfId="64"/>
    <cellStyle name="20% - Accent3 2 5 3" xfId="65"/>
    <cellStyle name="20% - Accent3 2 6" xfId="66"/>
    <cellStyle name="20% - Accent3 2 6 2" xfId="67"/>
    <cellStyle name="20% - Accent3 2 7" xfId="68"/>
    <cellStyle name="20% - Accent4 2" xfId="69"/>
    <cellStyle name="20% - Accent4 2 2" xfId="70"/>
    <cellStyle name="20% - Accent4 2 2 2" xfId="71"/>
    <cellStyle name="20% - Accent4 2 2 2 2" xfId="72"/>
    <cellStyle name="20% - Accent4 2 2 3" xfId="73"/>
    <cellStyle name="20% - Accent4 2 3" xfId="74"/>
    <cellStyle name="20% - Accent4 2 3 2" xfId="75"/>
    <cellStyle name="20% - Accent4 2 3 2 2" xfId="76"/>
    <cellStyle name="20% - Accent4 2 3 3" xfId="77"/>
    <cellStyle name="20% - Accent4 2 4" xfId="78"/>
    <cellStyle name="20% - Accent4 2 4 2" xfId="79"/>
    <cellStyle name="20% - Accent4 2 4 2 2" xfId="80"/>
    <cellStyle name="20% - Accent4 2 4 3" xfId="81"/>
    <cellStyle name="20% - Accent4 2 5" xfId="82"/>
    <cellStyle name="20% - Accent4 2 5 2" xfId="83"/>
    <cellStyle name="20% - Accent4 2 5 2 2" xfId="84"/>
    <cellStyle name="20% - Accent4 2 5 3" xfId="85"/>
    <cellStyle name="20% - Accent4 2 6" xfId="86"/>
    <cellStyle name="20% - Accent4 2 6 2" xfId="87"/>
    <cellStyle name="20% - Accent4 2 7" xfId="88"/>
    <cellStyle name="20% - Accent5 2" xfId="89"/>
    <cellStyle name="20% - Accent5 2 2" xfId="90"/>
    <cellStyle name="20% - Accent5 2 2 2" xfId="91"/>
    <cellStyle name="20% - Accent5 2 2 2 2" xfId="92"/>
    <cellStyle name="20% - Accent5 2 2 3" xfId="93"/>
    <cellStyle name="20% - Accent5 2 3" xfId="94"/>
    <cellStyle name="20% - Accent5 2 3 2" xfId="95"/>
    <cellStyle name="20% - Accent5 2 3 2 2" xfId="96"/>
    <cellStyle name="20% - Accent5 2 3 3" xfId="97"/>
    <cellStyle name="20% - Accent5 2 4" xfId="98"/>
    <cellStyle name="20% - Accent5 2 4 2" xfId="99"/>
    <cellStyle name="20% - Accent5 2 4 2 2" xfId="100"/>
    <cellStyle name="20% - Accent5 2 4 3" xfId="101"/>
    <cellStyle name="20% - Accent5 2 5" xfId="102"/>
    <cellStyle name="20% - Accent5 2 5 2" xfId="103"/>
    <cellStyle name="20% - Accent5 2 5 2 2" xfId="104"/>
    <cellStyle name="20% - Accent5 2 5 3" xfId="105"/>
    <cellStyle name="20% - Accent5 2 6" xfId="106"/>
    <cellStyle name="20% - Accent5 2 6 2" xfId="107"/>
    <cellStyle name="20% - Accent5 2 7" xfId="108"/>
    <cellStyle name="20% - Accent6 2" xfId="109"/>
    <cellStyle name="20% - Accent6 2 2" xfId="110"/>
    <cellStyle name="20% - Accent6 2 2 2" xfId="111"/>
    <cellStyle name="20% - Accent6 2 2 2 2" xfId="112"/>
    <cellStyle name="20% - Accent6 2 2 3" xfId="113"/>
    <cellStyle name="20% - Accent6 2 3" xfId="114"/>
    <cellStyle name="20% - Accent6 2 3 2" xfId="115"/>
    <cellStyle name="20% - Accent6 2 3 2 2" xfId="116"/>
    <cellStyle name="20% - Accent6 2 3 3" xfId="117"/>
    <cellStyle name="20% - Accent6 2 4" xfId="118"/>
    <cellStyle name="20% - Accent6 2 4 2" xfId="119"/>
    <cellStyle name="20% - Accent6 2 4 2 2" xfId="120"/>
    <cellStyle name="20% - Accent6 2 4 3" xfId="121"/>
    <cellStyle name="20% - Accent6 2 5" xfId="122"/>
    <cellStyle name="20% - Accent6 2 5 2" xfId="123"/>
    <cellStyle name="20% - Accent6 2 5 2 2" xfId="124"/>
    <cellStyle name="20% - Accent6 2 5 3" xfId="125"/>
    <cellStyle name="20% - Accent6 2 6" xfId="126"/>
    <cellStyle name="20% - Accent6 2 6 2" xfId="127"/>
    <cellStyle name="20% - Accent6 2 7" xfId="128"/>
    <cellStyle name="40% - Accent1 2" xfId="129"/>
    <cellStyle name="40% - Accent1 2 2" xfId="130"/>
    <cellStyle name="40% - Accent1 2 2 2" xfId="131"/>
    <cellStyle name="40% - Accent1 2 2 2 2" xfId="132"/>
    <cellStyle name="40% - Accent1 2 2 3" xfId="133"/>
    <cellStyle name="40% - Accent1 2 3" xfId="134"/>
    <cellStyle name="40% - Accent1 2 3 2" xfId="135"/>
    <cellStyle name="40% - Accent1 2 3 2 2" xfId="136"/>
    <cellStyle name="40% - Accent1 2 3 3" xfId="137"/>
    <cellStyle name="40% - Accent1 2 4" xfId="138"/>
    <cellStyle name="40% - Accent1 2 4 2" xfId="139"/>
    <cellStyle name="40% - Accent1 2 4 2 2" xfId="140"/>
    <cellStyle name="40% - Accent1 2 4 3" xfId="141"/>
    <cellStyle name="40% - Accent1 2 5" xfId="142"/>
    <cellStyle name="40% - Accent1 2 5 2" xfId="143"/>
    <cellStyle name="40% - Accent1 2 5 2 2" xfId="144"/>
    <cellStyle name="40% - Accent1 2 5 3" xfId="145"/>
    <cellStyle name="40% - Accent1 2 6" xfId="146"/>
    <cellStyle name="40% - Accent1 2 6 2" xfId="147"/>
    <cellStyle name="40% - Accent1 2 7" xfId="148"/>
    <cellStyle name="40% - Accent2 2" xfId="149"/>
    <cellStyle name="40% - Accent2 2 2" xfId="150"/>
    <cellStyle name="40% - Accent2 2 2 2" xfId="151"/>
    <cellStyle name="40% - Accent2 2 2 2 2" xfId="152"/>
    <cellStyle name="40% - Accent2 2 2 3" xfId="153"/>
    <cellStyle name="40% - Accent2 2 3" xfId="154"/>
    <cellStyle name="40% - Accent2 2 3 2" xfId="155"/>
    <cellStyle name="40% - Accent2 2 3 2 2" xfId="156"/>
    <cellStyle name="40% - Accent2 2 3 3" xfId="157"/>
    <cellStyle name="40% - Accent2 2 4" xfId="158"/>
    <cellStyle name="40% - Accent2 2 4 2" xfId="159"/>
    <cellStyle name="40% - Accent2 2 4 2 2" xfId="160"/>
    <cellStyle name="40% - Accent2 2 4 3" xfId="161"/>
    <cellStyle name="40% - Accent2 2 5" xfId="162"/>
    <cellStyle name="40% - Accent2 2 5 2" xfId="163"/>
    <cellStyle name="40% - Accent2 2 5 2 2" xfId="164"/>
    <cellStyle name="40% - Accent2 2 5 3" xfId="165"/>
    <cellStyle name="40% - Accent2 2 6" xfId="166"/>
    <cellStyle name="40% - Accent2 2 6 2" xfId="167"/>
    <cellStyle name="40% - Accent2 2 7" xfId="168"/>
    <cellStyle name="40% - Accent3 2" xfId="169"/>
    <cellStyle name="40% - Accent3 2 2" xfId="170"/>
    <cellStyle name="40% - Accent3 2 2 2" xfId="171"/>
    <cellStyle name="40% - Accent3 2 2 2 2" xfId="172"/>
    <cellStyle name="40% - Accent3 2 2 3" xfId="173"/>
    <cellStyle name="40% - Accent3 2 3" xfId="174"/>
    <cellStyle name="40% - Accent3 2 3 2" xfId="175"/>
    <cellStyle name="40% - Accent3 2 3 2 2" xfId="176"/>
    <cellStyle name="40% - Accent3 2 3 3" xfId="177"/>
    <cellStyle name="40% - Accent3 2 4" xfId="178"/>
    <cellStyle name="40% - Accent3 2 4 2" xfId="179"/>
    <cellStyle name="40% - Accent3 2 4 2 2" xfId="180"/>
    <cellStyle name="40% - Accent3 2 4 3" xfId="181"/>
    <cellStyle name="40% - Accent3 2 5" xfId="182"/>
    <cellStyle name="40% - Accent3 2 5 2" xfId="183"/>
    <cellStyle name="40% - Accent3 2 5 2 2" xfId="184"/>
    <cellStyle name="40% - Accent3 2 5 3" xfId="185"/>
    <cellStyle name="40% - Accent3 2 6" xfId="186"/>
    <cellStyle name="40% - Accent3 2 6 2" xfId="187"/>
    <cellStyle name="40% - Accent3 2 7" xfId="188"/>
    <cellStyle name="40% - Accent4 2" xfId="189"/>
    <cellStyle name="40% - Accent4 2 2" xfId="190"/>
    <cellStyle name="40% - Accent4 2 2 2" xfId="191"/>
    <cellStyle name="40% - Accent4 2 2 2 2" xfId="192"/>
    <cellStyle name="40% - Accent4 2 2 3" xfId="193"/>
    <cellStyle name="40% - Accent4 2 3" xfId="194"/>
    <cellStyle name="40% - Accent4 2 3 2" xfId="195"/>
    <cellStyle name="40% - Accent4 2 3 2 2" xfId="196"/>
    <cellStyle name="40% - Accent4 2 3 3" xfId="197"/>
    <cellStyle name="40% - Accent4 2 4" xfId="198"/>
    <cellStyle name="40% - Accent4 2 4 2" xfId="199"/>
    <cellStyle name="40% - Accent4 2 4 2 2" xfId="200"/>
    <cellStyle name="40% - Accent4 2 4 3" xfId="201"/>
    <cellStyle name="40% - Accent4 2 5" xfId="202"/>
    <cellStyle name="40% - Accent4 2 5 2" xfId="203"/>
    <cellStyle name="40% - Accent4 2 5 2 2" xfId="204"/>
    <cellStyle name="40% - Accent4 2 5 3" xfId="205"/>
    <cellStyle name="40% - Accent4 2 6" xfId="206"/>
    <cellStyle name="40% - Accent4 2 6 2" xfId="207"/>
    <cellStyle name="40% - Accent4 2 7" xfId="208"/>
    <cellStyle name="40% - Accent5 2" xfId="209"/>
    <cellStyle name="40% - Accent5 2 2" xfId="210"/>
    <cellStyle name="40% - Accent5 2 2 2" xfId="211"/>
    <cellStyle name="40% - Accent5 2 2 2 2" xfId="212"/>
    <cellStyle name="40% - Accent5 2 2 3" xfId="213"/>
    <cellStyle name="40% - Accent5 2 3" xfId="214"/>
    <cellStyle name="40% - Accent5 2 3 2" xfId="215"/>
    <cellStyle name="40% - Accent5 2 3 2 2" xfId="216"/>
    <cellStyle name="40% - Accent5 2 3 3" xfId="217"/>
    <cellStyle name="40% - Accent5 2 4" xfId="218"/>
    <cellStyle name="40% - Accent5 2 4 2" xfId="219"/>
    <cellStyle name="40% - Accent5 2 4 2 2" xfId="220"/>
    <cellStyle name="40% - Accent5 2 4 3" xfId="221"/>
    <cellStyle name="40% - Accent5 2 5" xfId="222"/>
    <cellStyle name="40% - Accent5 2 5 2" xfId="223"/>
    <cellStyle name="40% - Accent5 2 5 2 2" xfId="224"/>
    <cellStyle name="40% - Accent5 2 5 3" xfId="225"/>
    <cellStyle name="40% - Accent5 2 6" xfId="226"/>
    <cellStyle name="40% - Accent5 2 6 2" xfId="227"/>
    <cellStyle name="40% - Accent5 2 7" xfId="228"/>
    <cellStyle name="40% - Accent6 2" xfId="229"/>
    <cellStyle name="40% - Accent6 2 2" xfId="230"/>
    <cellStyle name="40% - Accent6 2 2 2" xfId="231"/>
    <cellStyle name="40% - Accent6 2 2 2 2" xfId="232"/>
    <cellStyle name="40% - Accent6 2 2 3" xfId="233"/>
    <cellStyle name="40% - Accent6 2 3" xfId="234"/>
    <cellStyle name="40% - Accent6 2 3 2" xfId="235"/>
    <cellStyle name="40% - Accent6 2 3 2 2" xfId="236"/>
    <cellStyle name="40% - Accent6 2 3 3" xfId="237"/>
    <cellStyle name="40% - Accent6 2 4" xfId="238"/>
    <cellStyle name="40% - Accent6 2 4 2" xfId="239"/>
    <cellStyle name="40% - Accent6 2 4 2 2" xfId="240"/>
    <cellStyle name="40% - Accent6 2 4 3" xfId="241"/>
    <cellStyle name="40% - Accent6 2 5" xfId="242"/>
    <cellStyle name="40% - Accent6 2 5 2" xfId="243"/>
    <cellStyle name="40% - Accent6 2 5 2 2" xfId="244"/>
    <cellStyle name="40% - Accent6 2 5 3" xfId="245"/>
    <cellStyle name="40% - Accent6 2 6" xfId="246"/>
    <cellStyle name="40% - Accent6 2 6 2" xfId="247"/>
    <cellStyle name="40% - Accent6 2 7" xfId="248"/>
    <cellStyle name="60% - Accent1 2" xfId="249"/>
    <cellStyle name="60% - Accent2 2" xfId="250"/>
    <cellStyle name="60% - Accent3 2" xfId="251"/>
    <cellStyle name="60% - Accent4 2" xfId="252"/>
    <cellStyle name="60% - Accent5 2" xfId="253"/>
    <cellStyle name="60% - Accent6 2" xfId="254"/>
    <cellStyle name="Accent1 2" xfId="255"/>
    <cellStyle name="Accent2 2" xfId="256"/>
    <cellStyle name="Accent3 2" xfId="257"/>
    <cellStyle name="Accent4 2" xfId="258"/>
    <cellStyle name="Accent5 2" xfId="259"/>
    <cellStyle name="Accent6 2" xfId="260"/>
    <cellStyle name="Berekening 2" xfId="261"/>
    <cellStyle name="Comma 2" xfId="262"/>
    <cellStyle name="Comma 2 2" xfId="263"/>
    <cellStyle name="Comma 3" xfId="264"/>
    <cellStyle name="Comma 3 2" xfId="265"/>
    <cellStyle name="Comma 3 2 2" xfId="266"/>
    <cellStyle name="Comma 3 2 2 2" xfId="267"/>
    <cellStyle name="Comma 3 2 2 3" xfId="268"/>
    <cellStyle name="Comma 3 2 3" xfId="269"/>
    <cellStyle name="Comma 3 2 4" xfId="270"/>
    <cellStyle name="Comma 3 3" xfId="271"/>
    <cellStyle name="Comma 3 3 2" xfId="272"/>
    <cellStyle name="Comma 3 3 2 2" xfId="273"/>
    <cellStyle name="Comma 3 3 2 3" xfId="274"/>
    <cellStyle name="Comma 3 3 3" xfId="275"/>
    <cellStyle name="Comma 3 3 4" xfId="276"/>
    <cellStyle name="Comma 3 4" xfId="277"/>
    <cellStyle name="Comma 3 4 2" xfId="278"/>
    <cellStyle name="Comma 3 4 2 2" xfId="279"/>
    <cellStyle name="Comma 3 4 2 3" xfId="280"/>
    <cellStyle name="Comma 3 4 3" xfId="281"/>
    <cellStyle name="Comma 3 4 4" xfId="282"/>
    <cellStyle name="Comma 3 5" xfId="283"/>
    <cellStyle name="Comma 3 5 2" xfId="284"/>
    <cellStyle name="Comma 3 5 2 2" xfId="285"/>
    <cellStyle name="Comma 3 5 2 3" xfId="286"/>
    <cellStyle name="Comma 3 5 3" xfId="287"/>
    <cellStyle name="Comma 3 5 4" xfId="288"/>
    <cellStyle name="Comma 3 6" xfId="289"/>
    <cellStyle name="Comma 3 6 2" xfId="290"/>
    <cellStyle name="Comma 3 6 3" xfId="291"/>
    <cellStyle name="Comma 3 7" xfId="292"/>
    <cellStyle name="Comma 3 8" xfId="293"/>
    <cellStyle name="Controlecel 2" xfId="294"/>
    <cellStyle name="Currency 2" xfId="295"/>
    <cellStyle name="Currency 2 2" xfId="296"/>
    <cellStyle name="Gekoppelde cel 2" xfId="297"/>
    <cellStyle name="Goed 2" xfId="298"/>
    <cellStyle name="Hyperlink 2" xfId="299"/>
    <cellStyle name="Invoer 2" xfId="300"/>
    <cellStyle name="Komma" xfId="6" builtinId="3"/>
    <cellStyle name="Komma 10" xfId="301"/>
    <cellStyle name="Komma 10 2" xfId="302"/>
    <cellStyle name="Komma 10 2 2" xfId="303"/>
    <cellStyle name="Komma 10 2 3" xfId="304"/>
    <cellStyle name="Komma 10 3" xfId="305"/>
    <cellStyle name="Komma 10 4" xfId="306"/>
    <cellStyle name="Komma 11" xfId="307"/>
    <cellStyle name="Komma 11 2" xfId="308"/>
    <cellStyle name="Komma 11 2 2" xfId="309"/>
    <cellStyle name="Komma 11 2 3" xfId="310"/>
    <cellStyle name="Komma 11 3" xfId="311"/>
    <cellStyle name="Komma 11 4" xfId="312"/>
    <cellStyle name="Komma 12" xfId="313"/>
    <cellStyle name="Komma 12 2" xfId="314"/>
    <cellStyle name="Komma 12 2 2" xfId="315"/>
    <cellStyle name="Komma 12 3" xfId="316"/>
    <cellStyle name="Komma 13" xfId="317"/>
    <cellStyle name="Komma 13 2" xfId="318"/>
    <cellStyle name="Komma 13 2 2" xfId="319"/>
    <cellStyle name="Komma 13 2 3" xfId="320"/>
    <cellStyle name="Komma 13 3" xfId="321"/>
    <cellStyle name="Komma 13 3 2" xfId="322"/>
    <cellStyle name="Komma 13 4" xfId="323"/>
    <cellStyle name="Komma 14" xfId="324"/>
    <cellStyle name="Komma 14 2" xfId="325"/>
    <cellStyle name="Komma 14 2 2" xfId="326"/>
    <cellStyle name="Komma 14 3" xfId="327"/>
    <cellStyle name="Komma 15" xfId="328"/>
    <cellStyle name="Komma 15 2" xfId="329"/>
    <cellStyle name="Komma 15 3" xfId="330"/>
    <cellStyle name="Komma 16" xfId="331"/>
    <cellStyle name="Komma 17" xfId="781"/>
    <cellStyle name="Komma 2" xfId="332"/>
    <cellStyle name="Komma 2 10" xfId="333"/>
    <cellStyle name="Komma 2 2" xfId="334"/>
    <cellStyle name="Komma 2 2 2" xfId="335"/>
    <cellStyle name="Komma 2 2 2 2" xfId="336"/>
    <cellStyle name="Komma 2 2 2 3" xfId="337"/>
    <cellStyle name="Komma 2 2 3" xfId="338"/>
    <cellStyle name="Komma 2 2 4" xfId="339"/>
    <cellStyle name="Komma 2 3" xfId="340"/>
    <cellStyle name="Komma 2 3 2" xfId="341"/>
    <cellStyle name="Komma 2 3 2 2" xfId="342"/>
    <cellStyle name="Komma 2 3 2 3" xfId="343"/>
    <cellStyle name="Komma 2 3 3" xfId="344"/>
    <cellStyle name="Komma 2 3 4" xfId="345"/>
    <cellStyle name="Komma 2 4" xfId="346"/>
    <cellStyle name="Komma 2 4 2" xfId="347"/>
    <cellStyle name="Komma 2 4 2 2" xfId="348"/>
    <cellStyle name="Komma 2 4 2 3" xfId="349"/>
    <cellStyle name="Komma 2 4 3" xfId="350"/>
    <cellStyle name="Komma 2 4 4" xfId="351"/>
    <cellStyle name="Komma 2 5" xfId="352"/>
    <cellStyle name="Komma 2 5 2" xfId="353"/>
    <cellStyle name="Komma 2 5 2 2" xfId="354"/>
    <cellStyle name="Komma 2 5 2 3" xfId="355"/>
    <cellStyle name="Komma 2 5 3" xfId="356"/>
    <cellStyle name="Komma 2 5 4" xfId="357"/>
    <cellStyle name="Komma 2 6" xfId="358"/>
    <cellStyle name="Komma 2 6 2" xfId="359"/>
    <cellStyle name="Komma 2 6 2 2" xfId="360"/>
    <cellStyle name="Komma 2 6 2 3" xfId="361"/>
    <cellStyle name="Komma 2 6 3" xfId="362"/>
    <cellStyle name="Komma 2 6 4" xfId="363"/>
    <cellStyle name="Komma 2 7" xfId="364"/>
    <cellStyle name="Komma 2 7 2" xfId="365"/>
    <cellStyle name="Komma 2 7 2 2" xfId="366"/>
    <cellStyle name="Komma 2 7 2 3" xfId="367"/>
    <cellStyle name="Komma 2 7 3" xfId="368"/>
    <cellStyle name="Komma 2 7 4" xfId="369"/>
    <cellStyle name="Komma 2 8" xfId="370"/>
    <cellStyle name="Komma 2 8 2" xfId="371"/>
    <cellStyle name="Komma 2 8 3" xfId="372"/>
    <cellStyle name="Komma 2 9" xfId="373"/>
    <cellStyle name="Komma 3" xfId="374"/>
    <cellStyle name="Komma 3 10" xfId="375"/>
    <cellStyle name="Komma 3 2" xfId="376"/>
    <cellStyle name="Komma 3 2 10" xfId="377"/>
    <cellStyle name="Komma 3 2 2" xfId="378"/>
    <cellStyle name="Komma 3 2 2 2" xfId="379"/>
    <cellStyle name="Komma 3 2 2 2 2" xfId="380"/>
    <cellStyle name="Komma 3 2 2 2 2 2" xfId="381"/>
    <cellStyle name="Komma 3 2 2 2 2 3" xfId="382"/>
    <cellStyle name="Komma 3 2 2 2 3" xfId="383"/>
    <cellStyle name="Komma 3 2 2 2 4" xfId="384"/>
    <cellStyle name="Komma 3 2 2 3" xfId="385"/>
    <cellStyle name="Komma 3 2 2 3 2" xfId="386"/>
    <cellStyle name="Komma 3 2 2 3 2 2" xfId="387"/>
    <cellStyle name="Komma 3 2 2 3 2 3" xfId="388"/>
    <cellStyle name="Komma 3 2 2 3 3" xfId="389"/>
    <cellStyle name="Komma 3 2 2 3 4" xfId="390"/>
    <cellStyle name="Komma 3 2 2 4" xfId="391"/>
    <cellStyle name="Komma 3 2 2 4 2" xfId="392"/>
    <cellStyle name="Komma 3 2 2 4 2 2" xfId="393"/>
    <cellStyle name="Komma 3 2 2 4 2 3" xfId="394"/>
    <cellStyle name="Komma 3 2 2 4 3" xfId="395"/>
    <cellStyle name="Komma 3 2 2 4 4" xfId="396"/>
    <cellStyle name="Komma 3 2 2 5" xfId="397"/>
    <cellStyle name="Komma 3 2 2 5 2" xfId="398"/>
    <cellStyle name="Komma 3 2 2 5 2 2" xfId="399"/>
    <cellStyle name="Komma 3 2 2 5 2 3" xfId="400"/>
    <cellStyle name="Komma 3 2 2 5 3" xfId="401"/>
    <cellStyle name="Komma 3 2 2 5 4" xfId="402"/>
    <cellStyle name="Komma 3 2 2 6" xfId="403"/>
    <cellStyle name="Komma 3 2 2 6 2" xfId="404"/>
    <cellStyle name="Komma 3 2 2 6 3" xfId="405"/>
    <cellStyle name="Komma 3 2 2 7" xfId="406"/>
    <cellStyle name="Komma 3 2 2 8" xfId="407"/>
    <cellStyle name="Komma 3 2 3" xfId="408"/>
    <cellStyle name="Komma 3 2 3 2" xfId="409"/>
    <cellStyle name="Komma 3 2 3 2 2" xfId="410"/>
    <cellStyle name="Komma 3 2 3 2 3" xfId="411"/>
    <cellStyle name="Komma 3 2 3 3" xfId="412"/>
    <cellStyle name="Komma 3 2 3 4" xfId="413"/>
    <cellStyle name="Komma 3 2 4" xfId="414"/>
    <cellStyle name="Komma 3 2 4 2" xfId="415"/>
    <cellStyle name="Komma 3 2 4 2 2" xfId="416"/>
    <cellStyle name="Komma 3 2 4 2 3" xfId="417"/>
    <cellStyle name="Komma 3 2 4 3" xfId="418"/>
    <cellStyle name="Komma 3 2 4 4" xfId="419"/>
    <cellStyle name="Komma 3 2 5" xfId="420"/>
    <cellStyle name="Komma 3 2 5 2" xfId="421"/>
    <cellStyle name="Komma 3 2 5 2 2" xfId="422"/>
    <cellStyle name="Komma 3 2 5 2 3" xfId="423"/>
    <cellStyle name="Komma 3 2 5 3" xfId="424"/>
    <cellStyle name="Komma 3 2 5 4" xfId="425"/>
    <cellStyle name="Komma 3 2 6" xfId="426"/>
    <cellStyle name="Komma 3 2 6 2" xfId="427"/>
    <cellStyle name="Komma 3 2 6 2 2" xfId="428"/>
    <cellStyle name="Komma 3 2 6 2 3" xfId="429"/>
    <cellStyle name="Komma 3 2 6 3" xfId="430"/>
    <cellStyle name="Komma 3 2 6 4" xfId="431"/>
    <cellStyle name="Komma 3 2 7" xfId="432"/>
    <cellStyle name="Komma 3 2 7 2" xfId="433"/>
    <cellStyle name="Komma 3 2 7 2 2" xfId="434"/>
    <cellStyle name="Komma 3 2 7 2 3" xfId="435"/>
    <cellStyle name="Komma 3 2 7 3" xfId="436"/>
    <cellStyle name="Komma 3 2 7 4" xfId="437"/>
    <cellStyle name="Komma 3 2 8" xfId="438"/>
    <cellStyle name="Komma 3 2 8 2" xfId="439"/>
    <cellStyle name="Komma 3 2 8 3" xfId="440"/>
    <cellStyle name="Komma 3 2 9" xfId="441"/>
    <cellStyle name="Komma 3 3" xfId="442"/>
    <cellStyle name="Komma 3 3 2" xfId="443"/>
    <cellStyle name="Komma 3 3 2 2" xfId="444"/>
    <cellStyle name="Komma 3 3 2 3" xfId="445"/>
    <cellStyle name="Komma 3 3 3" xfId="446"/>
    <cellStyle name="Komma 3 3 4" xfId="447"/>
    <cellStyle name="Komma 3 4" xfId="448"/>
    <cellStyle name="Komma 3 4 2" xfId="449"/>
    <cellStyle name="Komma 3 4 2 2" xfId="450"/>
    <cellStyle name="Komma 3 4 2 3" xfId="451"/>
    <cellStyle name="Komma 3 4 3" xfId="452"/>
    <cellStyle name="Komma 3 4 4" xfId="453"/>
    <cellStyle name="Komma 3 5" xfId="454"/>
    <cellStyle name="Komma 3 5 2" xfId="455"/>
    <cellStyle name="Komma 3 5 2 2" xfId="456"/>
    <cellStyle name="Komma 3 5 2 3" xfId="457"/>
    <cellStyle name="Komma 3 5 3" xfId="458"/>
    <cellStyle name="Komma 3 5 4" xfId="459"/>
    <cellStyle name="Komma 3 6" xfId="460"/>
    <cellStyle name="Komma 3 6 2" xfId="461"/>
    <cellStyle name="Komma 3 6 2 2" xfId="462"/>
    <cellStyle name="Komma 3 6 2 3" xfId="463"/>
    <cellStyle name="Komma 3 6 3" xfId="464"/>
    <cellStyle name="Komma 3 6 4" xfId="465"/>
    <cellStyle name="Komma 3 7" xfId="466"/>
    <cellStyle name="Komma 3 7 2" xfId="467"/>
    <cellStyle name="Komma 3 7 2 2" xfId="468"/>
    <cellStyle name="Komma 3 7 2 3" xfId="469"/>
    <cellStyle name="Komma 3 7 3" xfId="470"/>
    <cellStyle name="Komma 3 7 4" xfId="471"/>
    <cellStyle name="Komma 3 8" xfId="472"/>
    <cellStyle name="Komma 3 8 2" xfId="473"/>
    <cellStyle name="Komma 3 8 3" xfId="474"/>
    <cellStyle name="Komma 3 9" xfId="475"/>
    <cellStyle name="Komma 4" xfId="476"/>
    <cellStyle name="Komma 4 10" xfId="477"/>
    <cellStyle name="Komma 4 2" xfId="478"/>
    <cellStyle name="Komma 4 2 2" xfId="479"/>
    <cellStyle name="Komma 4 2 2 2" xfId="480"/>
    <cellStyle name="Komma 4 2 2 2 2" xfId="481"/>
    <cellStyle name="Komma 4 2 2 2 3" xfId="482"/>
    <cellStyle name="Komma 4 2 2 3" xfId="483"/>
    <cellStyle name="Komma 4 2 2 4" xfId="484"/>
    <cellStyle name="Komma 4 2 3" xfId="485"/>
    <cellStyle name="Komma 4 2 3 2" xfId="486"/>
    <cellStyle name="Komma 4 2 3 2 2" xfId="487"/>
    <cellStyle name="Komma 4 2 3 2 3" xfId="488"/>
    <cellStyle name="Komma 4 2 3 3" xfId="489"/>
    <cellStyle name="Komma 4 2 3 4" xfId="490"/>
    <cellStyle name="Komma 4 2 4" xfId="491"/>
    <cellStyle name="Komma 4 2 4 2" xfId="492"/>
    <cellStyle name="Komma 4 2 4 2 2" xfId="493"/>
    <cellStyle name="Komma 4 2 4 2 3" xfId="494"/>
    <cellStyle name="Komma 4 2 4 3" xfId="495"/>
    <cellStyle name="Komma 4 2 4 4" xfId="496"/>
    <cellStyle name="Komma 4 2 5" xfId="497"/>
    <cellStyle name="Komma 4 2 5 2" xfId="498"/>
    <cellStyle name="Komma 4 2 5 2 2" xfId="499"/>
    <cellStyle name="Komma 4 2 5 2 3" xfId="500"/>
    <cellStyle name="Komma 4 2 5 3" xfId="501"/>
    <cellStyle name="Komma 4 2 5 4" xfId="502"/>
    <cellStyle name="Komma 4 2 6" xfId="503"/>
    <cellStyle name="Komma 4 2 6 2" xfId="504"/>
    <cellStyle name="Komma 4 2 6 3" xfId="505"/>
    <cellStyle name="Komma 4 2 7" xfId="506"/>
    <cellStyle name="Komma 4 2 8" xfId="507"/>
    <cellStyle name="Komma 4 3" xfId="508"/>
    <cellStyle name="Komma 4 3 2" xfId="509"/>
    <cellStyle name="Komma 4 3 2 2" xfId="510"/>
    <cellStyle name="Komma 4 3 2 3" xfId="511"/>
    <cellStyle name="Komma 4 3 3" xfId="512"/>
    <cellStyle name="Komma 4 3 4" xfId="513"/>
    <cellStyle name="Komma 4 4" xfId="514"/>
    <cellStyle name="Komma 4 4 2" xfId="515"/>
    <cellStyle name="Komma 4 4 2 2" xfId="516"/>
    <cellStyle name="Komma 4 4 2 3" xfId="517"/>
    <cellStyle name="Komma 4 4 3" xfId="518"/>
    <cellStyle name="Komma 4 4 4" xfId="519"/>
    <cellStyle name="Komma 4 5" xfId="520"/>
    <cellStyle name="Komma 4 5 2" xfId="521"/>
    <cellStyle name="Komma 4 5 2 2" xfId="522"/>
    <cellStyle name="Komma 4 5 2 3" xfId="523"/>
    <cellStyle name="Komma 4 5 3" xfId="524"/>
    <cellStyle name="Komma 4 5 4" xfId="525"/>
    <cellStyle name="Komma 4 6" xfId="526"/>
    <cellStyle name="Komma 4 6 2" xfId="527"/>
    <cellStyle name="Komma 4 6 2 2" xfId="528"/>
    <cellStyle name="Komma 4 6 2 3" xfId="529"/>
    <cellStyle name="Komma 4 6 3" xfId="530"/>
    <cellStyle name="Komma 4 6 4" xfId="531"/>
    <cellStyle name="Komma 4 7" xfId="532"/>
    <cellStyle name="Komma 4 7 2" xfId="533"/>
    <cellStyle name="Komma 4 7 2 2" xfId="534"/>
    <cellStyle name="Komma 4 7 2 3" xfId="535"/>
    <cellStyle name="Komma 4 7 3" xfId="536"/>
    <cellStyle name="Komma 4 7 4" xfId="537"/>
    <cellStyle name="Komma 4 8" xfId="538"/>
    <cellStyle name="Komma 4 8 2" xfId="539"/>
    <cellStyle name="Komma 4 8 3" xfId="540"/>
    <cellStyle name="Komma 4 9" xfId="541"/>
    <cellStyle name="Komma 5" xfId="542"/>
    <cellStyle name="Komma 5 2" xfId="543"/>
    <cellStyle name="Komma 5 2 2" xfId="544"/>
    <cellStyle name="Komma 5 2 2 2" xfId="545"/>
    <cellStyle name="Komma 5 2 3" xfId="546"/>
    <cellStyle name="Komma 5 3" xfId="547"/>
    <cellStyle name="Komma 5 3 2" xfId="548"/>
    <cellStyle name="Komma 5 3 2 2" xfId="549"/>
    <cellStyle name="Komma 5 3 3" xfId="550"/>
    <cellStyle name="Komma 5 4" xfId="551"/>
    <cellStyle name="Komma 5 4 2" xfId="552"/>
    <cellStyle name="Komma 5 4 2 2" xfId="553"/>
    <cellStyle name="Komma 5 4 3" xfId="554"/>
    <cellStyle name="Komma 5 5" xfId="555"/>
    <cellStyle name="Komma 5 5 2" xfId="556"/>
    <cellStyle name="Komma 5 5 2 2" xfId="557"/>
    <cellStyle name="Komma 5 5 3" xfId="558"/>
    <cellStyle name="Komma 5 6" xfId="559"/>
    <cellStyle name="Komma 5 6 2" xfId="560"/>
    <cellStyle name="Komma 5 6 2 2" xfId="561"/>
    <cellStyle name="Komma 5 6 3" xfId="562"/>
    <cellStyle name="Komma 5 7" xfId="563"/>
    <cellStyle name="Komma 5 7 2" xfId="564"/>
    <cellStyle name="Komma 5 7 3" xfId="565"/>
    <cellStyle name="Komma 5 8" xfId="566"/>
    <cellStyle name="Komma 5 9" xfId="567"/>
    <cellStyle name="Komma 6" xfId="568"/>
    <cellStyle name="Komma 6 2" xfId="569"/>
    <cellStyle name="Komma 6 2 2" xfId="570"/>
    <cellStyle name="Komma 6 3" xfId="571"/>
    <cellStyle name="Komma 7" xfId="572"/>
    <cellStyle name="Komma 7 2" xfId="573"/>
    <cellStyle name="Komma 7 2 2" xfId="574"/>
    <cellStyle name="Komma 7 2 3" xfId="575"/>
    <cellStyle name="Komma 7 3" xfId="576"/>
    <cellStyle name="Komma 7 4" xfId="577"/>
    <cellStyle name="Komma 8" xfId="578"/>
    <cellStyle name="Komma 8 2" xfId="579"/>
    <cellStyle name="Komma 8 2 2" xfId="580"/>
    <cellStyle name="Komma 8 3" xfId="581"/>
    <cellStyle name="Komma 9" xfId="582"/>
    <cellStyle name="Komma 9 2" xfId="583"/>
    <cellStyle name="Komma 9 2 2" xfId="584"/>
    <cellStyle name="Komma 9 3" xfId="585"/>
    <cellStyle name="Kop 1 2" xfId="586"/>
    <cellStyle name="Kop 2 2" xfId="587"/>
    <cellStyle name="Kop 3 2" xfId="588"/>
    <cellStyle name="Kop 4 2" xfId="589"/>
    <cellStyle name="Neutraal 2" xfId="590"/>
    <cellStyle name="Normal 2" xfId="591"/>
    <cellStyle name="Normal 2 2" xfId="592"/>
    <cellStyle name="Normal 2 2 2" xfId="593"/>
    <cellStyle name="Normal 2 3" xfId="594"/>
    <cellStyle name="Notitie 2" xfId="595"/>
    <cellStyle name="Notitie 2 2" xfId="596"/>
    <cellStyle name="Notitie 2 2 2" xfId="597"/>
    <cellStyle name="Notitie 2 2 2 2" xfId="598"/>
    <cellStyle name="Notitie 2 2 3" xfId="599"/>
    <cellStyle name="Notitie 2 3" xfId="600"/>
    <cellStyle name="Notitie 2 3 2" xfId="601"/>
    <cellStyle name="Notitie 2 3 2 2" xfId="602"/>
    <cellStyle name="Notitie 2 3 3" xfId="603"/>
    <cellStyle name="Notitie 2 4" xfId="604"/>
    <cellStyle name="Notitie 2 4 2" xfId="605"/>
    <cellStyle name="Notitie 2 4 2 2" xfId="606"/>
    <cellStyle name="Notitie 2 4 3" xfId="607"/>
    <cellStyle name="Notitie 2 5" xfId="608"/>
    <cellStyle name="Notitie 2 5 2" xfId="609"/>
    <cellStyle name="Notitie 2 5 2 2" xfId="610"/>
    <cellStyle name="Notitie 2 5 3" xfId="611"/>
    <cellStyle name="Notitie 2 6" xfId="612"/>
    <cellStyle name="Notitie 2 6 2" xfId="613"/>
    <cellStyle name="Notitie 2 7" xfId="614"/>
    <cellStyle name="Ongeldig 2" xfId="615"/>
    <cellStyle name="Percent 2" xfId="616"/>
    <cellStyle name="Percent 2 2" xfId="617"/>
    <cellStyle name="Standaard" xfId="0" builtinId="0"/>
    <cellStyle name="Standaard 10" xfId="618"/>
    <cellStyle name="Standaard 10 2" xfId="619"/>
    <cellStyle name="Standaard 11" xfId="620"/>
    <cellStyle name="Standaard 12" xfId="8"/>
    <cellStyle name="Standaard 2" xfId="2"/>
    <cellStyle name="Standaard 2 2" xfId="622"/>
    <cellStyle name="Standaard 2 2 2" xfId="623"/>
    <cellStyle name="Standaard 2 3" xfId="624"/>
    <cellStyle name="Standaard 2 4" xfId="621"/>
    <cellStyle name="Standaard 3" xfId="3"/>
    <cellStyle name="Standaard 3 2" xfId="626"/>
    <cellStyle name="Standaard 3 3" xfId="625"/>
    <cellStyle name="Standaard 4" xfId="4"/>
    <cellStyle name="Standaard 4 2" xfId="628"/>
    <cellStyle name="Standaard 4 3" xfId="627"/>
    <cellStyle name="Standaard 5" xfId="5"/>
    <cellStyle name="Standaard 5 10" xfId="629"/>
    <cellStyle name="Standaard 5 11" xfId="780"/>
    <cellStyle name="Standaard 5 2" xfId="630"/>
    <cellStyle name="Standaard 5 2 2" xfId="631"/>
    <cellStyle name="Standaard 5 2 2 2" xfId="632"/>
    <cellStyle name="Standaard 5 2 3" xfId="633"/>
    <cellStyle name="Standaard 5 3" xfId="634"/>
    <cellStyle name="Standaard 5 3 2" xfId="635"/>
    <cellStyle name="Standaard 5 3 2 2" xfId="636"/>
    <cellStyle name="Standaard 5 3 3" xfId="637"/>
    <cellStyle name="Standaard 5 4" xfId="638"/>
    <cellStyle name="Standaard 5 4 2" xfId="639"/>
    <cellStyle name="Standaard 5 4 2 2" xfId="640"/>
    <cellStyle name="Standaard 5 4 3" xfId="641"/>
    <cellStyle name="Standaard 5 5" xfId="642"/>
    <cellStyle name="Standaard 5 5 2" xfId="643"/>
    <cellStyle name="Standaard 5 5 2 2" xfId="644"/>
    <cellStyle name="Standaard 5 5 3" xfId="645"/>
    <cellStyle name="Standaard 5 6" xfId="646"/>
    <cellStyle name="Standaard 5 6 2" xfId="647"/>
    <cellStyle name="Standaard 5 6 2 2" xfId="648"/>
    <cellStyle name="Standaard 5 6 3" xfId="649"/>
    <cellStyle name="Standaard 5 7" xfId="650"/>
    <cellStyle name="Standaard 5 7 2" xfId="651"/>
    <cellStyle name="Standaard 5 7 2 2" xfId="652"/>
    <cellStyle name="Standaard 5 7 3" xfId="653"/>
    <cellStyle name="Standaard 5 8" xfId="654"/>
    <cellStyle name="Standaard 5 8 2" xfId="655"/>
    <cellStyle name="Standaard 5 9" xfId="656"/>
    <cellStyle name="Standaard 6" xfId="7"/>
    <cellStyle name="Standaard 6 2" xfId="657"/>
    <cellStyle name="Standaard 6 2 2" xfId="658"/>
    <cellStyle name="Standaard 6 2 2 2" xfId="659"/>
    <cellStyle name="Standaard 6 2 3" xfId="660"/>
    <cellStyle name="Standaard 6 3" xfId="661"/>
    <cellStyle name="Standaard 6 3 2" xfId="662"/>
    <cellStyle name="Standaard 6 3 2 2" xfId="663"/>
    <cellStyle name="Standaard 6 3 3" xfId="664"/>
    <cellStyle name="Standaard 6 4" xfId="665"/>
    <cellStyle name="Standaard 6 4 2" xfId="666"/>
    <cellStyle name="Standaard 6 4 2 2" xfId="667"/>
    <cellStyle name="Standaard 6 4 3" xfId="668"/>
    <cellStyle name="Standaard 6 5" xfId="669"/>
    <cellStyle name="Standaard 6 5 2" xfId="670"/>
    <cellStyle name="Standaard 6 5 2 2" xfId="671"/>
    <cellStyle name="Standaard 6 5 3" xfId="672"/>
    <cellStyle name="Standaard 6 6" xfId="673"/>
    <cellStyle name="Standaard 6 6 2" xfId="674"/>
    <cellStyle name="Standaard 6 6 2 2" xfId="675"/>
    <cellStyle name="Standaard 6 6 3" xfId="676"/>
    <cellStyle name="Standaard 6 7" xfId="677"/>
    <cellStyle name="Standaard 7" xfId="678"/>
    <cellStyle name="Standaard 7 2" xfId="679"/>
    <cellStyle name="Standaard 8" xfId="680"/>
    <cellStyle name="Standaard 9" xfId="681"/>
    <cellStyle name="Standaard 9 2" xfId="682"/>
    <cellStyle name="Titel 2" xfId="683"/>
    <cellStyle name="Totaal 2" xfId="684"/>
    <cellStyle name="Uitvoer 2" xfId="685"/>
    <cellStyle name="Valuta" xfId="1" builtinId="4"/>
    <cellStyle name="Valuta 10" xfId="687"/>
    <cellStyle name="Valuta 10 2" xfId="688"/>
    <cellStyle name="Valuta 10 2 2" xfId="689"/>
    <cellStyle name="Valuta 10 3" xfId="690"/>
    <cellStyle name="Valuta 11" xfId="691"/>
    <cellStyle name="Valuta 11 2" xfId="692"/>
    <cellStyle name="Valuta 11 2 2" xfId="693"/>
    <cellStyle name="Valuta 11 3" xfId="694"/>
    <cellStyle name="Valuta 12" xfId="695"/>
    <cellStyle name="Valuta 12 2" xfId="696"/>
    <cellStyle name="Valuta 12 2 2" xfId="697"/>
    <cellStyle name="Valuta 12 3" xfId="698"/>
    <cellStyle name="Valuta 13" xfId="699"/>
    <cellStyle name="Valuta 13 2" xfId="700"/>
    <cellStyle name="Valuta 13 2 2" xfId="701"/>
    <cellStyle name="Valuta 13 3" xfId="702"/>
    <cellStyle name="Valuta 14" xfId="703"/>
    <cellStyle name="Valuta 14 2" xfId="704"/>
    <cellStyle name="Valuta 14 3" xfId="705"/>
    <cellStyle name="Valuta 15" xfId="706"/>
    <cellStyle name="Valuta 16" xfId="707"/>
    <cellStyle name="Valuta 17" xfId="686"/>
    <cellStyle name="Valuta 2" xfId="708"/>
    <cellStyle name="Valuta 2 2" xfId="709"/>
    <cellStyle name="Valuta 3" xfId="710"/>
    <cellStyle name="Valuta 3 2" xfId="711"/>
    <cellStyle name="Valuta 3 2 2" xfId="712"/>
    <cellStyle name="Valuta 3 2 2 2" xfId="713"/>
    <cellStyle name="Valuta 3 2 3" xfId="714"/>
    <cellStyle name="Valuta 3 2 3 2" xfId="715"/>
    <cellStyle name="Valuta 3 2 4" xfId="716"/>
    <cellStyle name="Valuta 3 3" xfId="717"/>
    <cellStyle name="Valuta 4" xfId="718"/>
    <cellStyle name="Valuta 4 2" xfId="719"/>
    <cellStyle name="Valuta 4 2 2" xfId="720"/>
    <cellStyle name="Valuta 4 3" xfId="721"/>
    <cellStyle name="Valuta 5" xfId="722"/>
    <cellStyle name="Valuta 5 2" xfId="723"/>
    <cellStyle name="Valuta 5 2 2" xfId="724"/>
    <cellStyle name="Valuta 5 2 2 2" xfId="725"/>
    <cellStyle name="Valuta 5 2 3" xfId="726"/>
    <cellStyle name="Valuta 5 3" xfId="727"/>
    <cellStyle name="Valuta 5 3 2" xfId="728"/>
    <cellStyle name="Valuta 5 3 2 2" xfId="729"/>
    <cellStyle name="Valuta 5 3 3" xfId="730"/>
    <cellStyle name="Valuta 5 4" xfId="731"/>
    <cellStyle name="Valuta 5 4 2" xfId="732"/>
    <cellStyle name="Valuta 5 4 2 2" xfId="733"/>
    <cellStyle name="Valuta 5 4 3" xfId="734"/>
    <cellStyle name="Valuta 5 5" xfId="735"/>
    <cellStyle name="Valuta 5 5 2" xfId="736"/>
    <cellStyle name="Valuta 5 5 2 2" xfId="737"/>
    <cellStyle name="Valuta 5 5 3" xfId="738"/>
    <cellStyle name="Valuta 5 6" xfId="739"/>
    <cellStyle name="Valuta 5 6 2" xfId="740"/>
    <cellStyle name="Valuta 5 6 2 2" xfId="741"/>
    <cellStyle name="Valuta 5 6 3" xfId="742"/>
    <cellStyle name="Valuta 5 7" xfId="743"/>
    <cellStyle name="Valuta 5 7 2" xfId="744"/>
    <cellStyle name="Valuta 5 8" xfId="745"/>
    <cellStyle name="Valuta 6" xfId="746"/>
    <cellStyle name="Valuta 6 2" xfId="747"/>
    <cellStyle name="Valuta 6 2 2" xfId="748"/>
    <cellStyle name="Valuta 6 2 2 2" xfId="749"/>
    <cellStyle name="Valuta 6 2 3" xfId="750"/>
    <cellStyle name="Valuta 6 3" xfId="751"/>
    <cellStyle name="Valuta 6 3 2" xfId="752"/>
    <cellStyle name="Valuta 6 3 2 2" xfId="753"/>
    <cellStyle name="Valuta 6 3 3" xfId="754"/>
    <cellStyle name="Valuta 6 4" xfId="755"/>
    <cellStyle name="Valuta 6 4 2" xfId="756"/>
    <cellStyle name="Valuta 6 4 2 2" xfId="757"/>
    <cellStyle name="Valuta 6 4 3" xfId="758"/>
    <cellStyle name="Valuta 6 5" xfId="759"/>
    <cellStyle name="Valuta 6 5 2" xfId="760"/>
    <cellStyle name="Valuta 6 5 2 2" xfId="761"/>
    <cellStyle name="Valuta 6 5 3" xfId="762"/>
    <cellStyle name="Valuta 6 6" xfId="763"/>
    <cellStyle name="Valuta 6 6 2" xfId="764"/>
    <cellStyle name="Valuta 6 7" xfId="765"/>
    <cellStyle name="Valuta 7" xfId="766"/>
    <cellStyle name="Valuta 7 2" xfId="767"/>
    <cellStyle name="Valuta 7 2 2" xfId="768"/>
    <cellStyle name="Valuta 7 3" xfId="769"/>
    <cellStyle name="Valuta 8" xfId="770"/>
    <cellStyle name="Valuta 8 2" xfId="771"/>
    <cellStyle name="Valuta 8 2 2" xfId="772"/>
    <cellStyle name="Valuta 8 3" xfId="773"/>
    <cellStyle name="Valuta 9" xfId="774"/>
    <cellStyle name="Valuta 9 2" xfId="775"/>
    <cellStyle name="Valuta 9 2 2" xfId="776"/>
    <cellStyle name="Valuta 9 3" xfId="777"/>
    <cellStyle name="Verklarende tekst 2" xfId="778"/>
    <cellStyle name="Waarschuwingstekst 2" xfId="779"/>
  </cellStyles>
  <dxfs count="1">
    <dxf>
      <numFmt numFmtId="3" formatCode="#,##0"/>
    </dxf>
  </dxfs>
  <tableStyles count="0" defaultTableStyle="TableStyleMedium2" defaultPivotStyle="PivotStyleLight16"/>
  <colors>
    <mruColors>
      <color rgb="FF24589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c Matthesius" refreshedDate="43193.412765972222" createdVersion="4" refreshedVersion="4" minRefreshableVersion="3" recordCount="131">
  <cacheSource type="worksheet">
    <worksheetSource ref="A3:K134" sheet="Openbaar subsidieregister 2017"/>
  </cacheSource>
  <cacheFields count="11">
    <cacheField name="Afdeling" numFmtId="0">
      <sharedItems/>
    </cacheField>
    <cacheField name="Programmaonderdeel" numFmtId="0">
      <sharedItems containsSemiMixedTypes="0" containsString="0" containsNumber="1" containsInteger="1" minValue="121011" maxValue="815015"/>
    </cacheField>
    <cacheField name="Begrotingspost" numFmtId="0">
      <sharedItems containsSemiMixedTypes="0" containsString="0" containsNumber="1" containsInteger="1" minValue="40002" maxValue="40751"/>
    </cacheField>
    <cacheField name="Jaar" numFmtId="0">
      <sharedItems containsSemiMixedTypes="0" containsString="0" containsNumber="1" containsInteger="1" minValue="2017" maxValue="2017"/>
    </cacheField>
    <cacheField name="Subsidieontvanger" numFmtId="0">
      <sharedItems count="92">
        <s v="Gemeente Almere"/>
        <s v="Servicecentrum Flevolandse Bibliotheken"/>
        <s v="Instituut voor Natuureducatie en duurzaamheid"/>
        <s v="Monumentenwacht Overijssel"/>
        <s v="Rotary"/>
        <s v="JAZZ I"/>
        <s v="Nederlandse Triathlon Bond"/>
        <s v="Gemeente Zeewolde"/>
        <s v="Vis a Vis"/>
        <s v="Theater- en productiehuis "/>
        <s v="Ontwikkelings Maatschappij Flevoland"/>
        <s v="Ondersteuning Cultuur en Evenementen"/>
        <s v="Gemeente Noordoostpolder"/>
        <s v="Bio Academy"/>
        <s v="De Kubus"/>
        <s v="Almere City Marketing"/>
        <s v="Zomerfestival Flevoland"/>
        <s v="Apollo"/>
        <s v="Suburbia"/>
        <s v="De Jongens van de Nacht"/>
        <s v="2+ Producties"/>
        <s v="Prins te Paard"/>
        <s v="XL Festival"/>
        <s v="Zonnewende Flevoland"/>
        <s v="Flevolandschap"/>
        <s v="Kamermuziekfestival Almere"/>
        <s v="Bosbes Festival"/>
        <s v="Kunstlinie Almere Flevoland"/>
        <s v="Pompei"/>
        <s v="Natuur en Milieu Federatie Flevoland"/>
        <s v="Steunpunt Archeologie en Monumenten Flevoland"/>
        <s v="Batavialand"/>
        <s v="Bevrijdingsfestival Flevoland"/>
        <s v="Windsurfvereniging Almere-Centraal"/>
        <s v="Centrum voor Maatschappelijke Ondersteuning"/>
        <s v="Gemeente Urk"/>
        <s v="Nederlandse Handboog Bond"/>
        <s v="Aeres Hogeschool"/>
        <s v="Natuurmonumenten"/>
        <s v="Omgevingsdienst Flevoland, Gooi en Vechtstreek"/>
        <s v="Organisatie Oudemuziek"/>
        <s v="Aanzet"/>
        <s v="Triple Performance Sports"/>
        <s v="Jeugdzeilvereniging Muiderzand"/>
        <s v="Gemeente Lelystad"/>
        <s v="Toerclub Flevoland"/>
        <s v="Specialsport en Co"/>
        <s v="Splash Klasse Organisatie Nederland"/>
        <s v="Wieler Vereniging de Ijsselstreek"/>
        <s v="Zeewolde Endurance"/>
        <s v="Cultuurbedrijf Noordoostpolder"/>
        <s v="Boerderijenboek NOP"/>
        <s v="Infrastructuur Kwaliteitsborging Bodemstructuur"/>
        <s v="MTB Lelystad"/>
        <s v="Kuinderbos Hippique"/>
        <s v="Flevopenningen"/>
        <s v="Holland Triathlon"/>
        <s v="Compoworld"/>
        <s v="VVN District Flevoland Oost"/>
        <s v="Wageningen Bioveterinary Research"/>
        <s v="Gemeente Dronten"/>
        <s v="Flevolands Agrarisch Collectief"/>
        <s v="Faunabeheer Flevoland"/>
        <s v="AWN Flevoland"/>
        <s v="Nationale Archeologiedagen"/>
        <s v="Nieuw Land Erfgoedcentrum"/>
        <s v="D.T. Dijkstra"/>
        <s v="Geka Constructiebedrijf"/>
        <s v="Mobilock"/>
        <s v="Fleck"/>
        <s v="Ons Museum"/>
        <s v="Flevolandse Patiënten Federatie"/>
        <s v="Deltion College"/>
        <s v="Ontwikkelings Maatschappij Airport Lelystad Almere"/>
        <s v="Fietsersbond"/>
        <s v="Acacia"/>
        <s v="De Flevowand"/>
        <s v="GGD Flevoland"/>
        <s v="Ijsselmond"/>
        <s v="VARA"/>
        <s v="Nederlandse Jeugd Raad"/>
        <s v="Landschapsbeheer Flevoland"/>
        <s v="Staatsbosbeheer"/>
        <s v="Unie van Bosgroepen"/>
        <s v="Stichting Agrofoodcluster Noordoostpolder"/>
        <s v="Braveheart Marine B.V."/>
        <s v="Stichting Masterplan Duurzame Visserij"/>
        <s v="Zuidberg Techniek Holding B.V."/>
        <s v="Stichting Gezondheid &amp; Welzijn Innovatiecentrum Almere"/>
        <s v="Bedromedical B.V."/>
        <s v="Rotec Engineering B.V."/>
        <s v="Stichting De Lelystadse Boer"/>
      </sharedItems>
    </cacheField>
    <cacheField name="Omschrijving" numFmtId="0">
      <sharedItems count="124">
        <s v="2017-2018 - Transitie Jeugdzorg"/>
        <s v="2015-2017 - Beter benutten werkgeversaanpak"/>
        <s v="2017 - Jaarplan"/>
        <s v="2017  - Nulmeting monumenten Flevoland"/>
        <s v="2017 - uitvoering 32 inspecties"/>
        <s v="2017-2018 - Project Meesterschap"/>
        <s v="2017 - Seabottom Jazzfestival 2017"/>
        <s v="2017  - RTC 2017"/>
        <s v="2017 - exploitatiesubsidie fiets-/voetveer Zeewolde"/>
        <s v="2017 - Vis a Vis Mare"/>
        <s v="2017 - Jeugdtheatergezelschap BonteHond"/>
        <s v="2017 - Wereldfestival"/>
        <s v="2017 - Vitalisering Hoge Sluiswal Marknesse"/>
        <s v="2017 - Project Vitaliseren Bedrijventerrein Bant"/>
        <s v="2017-2021 - Opzet en uitvoering Bio Academy"/>
        <s v="2017 - CAF"/>
        <s v="2017 - Rabobank Almere Haven Festival"/>
        <s v="2017 - Travelling in Baroque"/>
        <s v="2017 - 25 jaar Apollo Ensemble"/>
        <s v="2017 - Activiteiten"/>
        <s v="2017 - Festival NOPPOP"/>
        <s v="2017 - Festival 2 Turven Hoog"/>
        <s v="2017 - Passie voor Flevoland"/>
        <s v="2017 - FleCk"/>
        <s v="2017 - Zeewinst"/>
        <s v="2017 - Het Wijland Festival"/>
        <s v="2017 - Festival Sunsation"/>
        <s v="2017-2022 - Natuur en landschapsbeheer"/>
        <s v="2017 - Who's Next"/>
        <s v="2017 - Bosbes Festival"/>
        <s v="2017 - Land Art Flevoland"/>
        <s v="2017 - 3xNIKS"/>
        <s v="2017 - Samen mooi duurzaam Flevoland"/>
        <s v="2017-2020 - De Culturele Haven voor adhesieverklaring"/>
        <s v="2017 - Extern adviseur vmbo subsidies"/>
        <s v="2017 - Werkplan"/>
        <s v="2017 - Batavialand - Museae, onderzoekstaken, collectiebeheer (jan - juni)"/>
        <s v="2017 - Bevrijdingsfestival"/>
        <s v="2017-2019  - talentsport RTC windsurf Flevoland"/>
        <s v="2017 - Herstructurering Werkhaven Urk "/>
        <s v="2017 - RTC handboogschieten Almere"/>
        <s v="2017 - Herstructurering wijkweg bedrijventerrein De Steiger"/>
        <s v="2016-2020 - Grondgebonden Duurzame Landbouw samenwerking akkerbouw - melkveehouderij"/>
        <s v="2017-2022 - Natuur en landschapsbeheer  "/>
        <s v="2017 - Impuls Omgevingsveiligheid Flevoland"/>
        <s v="2017 - NK Dammen"/>
        <s v="2017 - Junior Challenge Flevoland Circuit"/>
        <s v="2017 - RTC zeilen Flevoland"/>
        <s v="2017 - Verkeerseducatie"/>
        <s v="2017 - Bike Challenge Festival Flevoland"/>
        <s v="2017 - Special Olympics Regionale Spelen Flevoland"/>
        <s v="2017 - WK Splash"/>
        <s v="2017 - NCK wielrennen"/>
        <s v="2017 - ZWE juni"/>
        <s v="2017-2018  - Openlucht Experience Museum Schokland"/>
        <s v="2017 - Boerderijenboek NOP/Urk"/>
        <s v="2014-2017 - Verbeteren en onderhouden Kwaliteitsnorm Nederlandse Archeologie"/>
        <s v="2017 - Onderhoud Mountaindijkpad"/>
        <s v="2017 - Eventing Emmeloord"/>
        <s v="2017 - Flevopenningengala"/>
        <s v="2017 - Challenge Almere-Amsterdam"/>
        <s v="2017-2018 - Innovatieprogramma Compoword"/>
        <s v="2017 - Projecten VVN"/>
        <s v="2017 - Kwartiermaker Emerging Disease Campus"/>
        <s v="2017 - Verkeer Vervoer"/>
        <s v="2017 - Tentoonstelling 40 jr Land Art Flevoland"/>
        <s v="2017-2018 - Zicht op de Bodemstructuur"/>
        <s v="2017 - Dumping drugsafval Heliumweg"/>
        <s v="2017 - Projectplan"/>
        <s v="2017 - Museae, onderzoekstaken, collectiebeheer (juli-december)"/>
        <s v="2017-2019 - Ontwikkeling Batavialand"/>
        <s v="2017 - Aanvullende organisatiekostensubsidie"/>
        <s v="2017 - Nationale Archeologiedagen Flevoland"/>
        <s v="2017 - Onderhoudswerkzaamheden NH-kerk Kerkplein 30 Ens"/>
        <s v="2017 - Rentelastensubsidie (va 1-7 Batavialand)"/>
        <s v="2017 - Droogontgronder 2.0 (MTHLA17008)"/>
        <s v="2017 - Wili Shockproof Disk (MTHLA17082)"/>
        <s v="2017 - De toekomst delen (MTHLA17336)"/>
        <s v="2017 - Cultuureducatie VMBO    "/>
        <s v="2017 - Verkeer Vervoer (herzien)    "/>
        <s v="2017 - Deelname Publieksplatform MuseumTV van Ons Museum"/>
        <s v="2017-2018 - Startsubsidie"/>
        <s v="2017 - 2021 - Topcenter E-commerce"/>
        <s v="2017 - Bijdrage Flevoland Zorgpact Flevoland"/>
        <s v="2017-2019 - Innvovatieprogramma CompoWorld tweede tranche"/>
        <s v="2017 - Onderhoud gemeentelijk monument Noordzijde 1 Emmeloord"/>
        <s v="2017-2018 - Kernsportonderzoek"/>
        <s v="2017-2018 - Aanleg rotonde Nagelerweg - Amsterdamweg-Randweg"/>
        <s v="2017 - Verbeelding Swifterbantgrafveld"/>
        <s v="2017 / 2018 - Aanleg 10MVA Kabel Inditex"/>
        <s v="2017 - Verkeersveiligheidskaart"/>
        <s v="2017 - Toeristisch recreatieve impuls Nationaal Park Nieuw Land"/>
        <s v="2017-2020 - Spaarwater Flevoland Het Natuurlijk kapitaal van bodem en water"/>
        <s v="2017 - CAF culturele kaart van Flevoland rond talentontwikkeling"/>
        <s v="2017 - Antarctica"/>
        <s v="2017-2018 - Gastheer Landschap Flevoland"/>
        <s v="2017-2018 - Expositie Flevowand"/>
        <s v="2017-2018 - Jong Leren Eten"/>
        <s v="2017 - OV Regio Ijsselmond"/>
        <s v="2017 - DuurzaamDoor Voedsel"/>
        <s v="2017-2018 - Verduurzamen van de voedselketen"/>
        <s v="2014-2017 - Het jongeren lagerhuis"/>
        <s v="2014-2017 - Provinciaal Jeugddebat"/>
        <s v="2014-2017 - Werken aan Natuur en Landschap"/>
        <s v="2014-2019 - Natuur en landschapsbeheer"/>
        <s v="2014-2019 - Natuurbeheer"/>
        <s v="2014-2017 - Jaarplan"/>
        <s v="2016-2021 - Gebiedsaanvraag Agrarische Collectieven"/>
        <s v="2016-2019 - Spaarwater Flevoland"/>
        <s v="2016-2019 - Akker- en weidevogelbescherming"/>
        <s v="2016-2017 - Verkeer Vervoer"/>
        <s v="2016-2020 - Lectoraat Duurzaam Bodembeheer"/>
        <s v="PZZL.11004 - Agrofoodcluster Noordoostpolder"/>
        <s v="PZZL.11006 - Versterking Urk Maritiem"/>
        <s v="PZZL.11003 - Masterplan Duurzame Visserij"/>
        <s v="PZZL.11005 - Flevotracks"/>
        <s v="PZZL.11008 - Waterloopbos fase 2"/>
        <s v="IFA2.11008 - De Innovatiefabriek"/>
        <s v="IFA2.11001 - Ontwikkeling Boshart Almeerderhout"/>
        <s v="IFA2.11005 - Almeers Kenniscentrum voor Talent"/>
        <s v="IFA2.11007 - Kunstlinie Almere-Flevoland"/>
        <s v="TMI009 - Suspiro Inhaler"/>
        <s v="TMI010 - Volautomatische melkcarroussel"/>
        <s v="2017 - Subsidie duurzaamheidsactiviteiten De Lelystadse Boer"/>
      </sharedItems>
    </cacheField>
    <cacheField name="Vestigingsplaats" numFmtId="0">
      <sharedItems/>
    </cacheField>
    <cacheField name="Subsidielast" numFmtId="0">
      <sharedItems containsSemiMixedTypes="0" containsString="0" containsNumber="1" containsInteger="1" minValue="1350" maxValue="12277897"/>
    </cacheField>
    <cacheField name="Regeling" numFmtId="0">
      <sharedItems count="7">
        <s v="ASF 2012"/>
        <s v="SVNL2016"/>
        <s v="OV"/>
        <s v="SVNL2010"/>
        <s v="ZZL-NF"/>
        <s v="IFA 2"/>
        <s v="TMI 2014-2020"/>
      </sharedItems>
    </cacheField>
    <cacheField name="Programma" numFmtId="0">
      <sharedItems/>
    </cacheField>
    <cacheField name="Ca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1">
  <r>
    <s v="RE"/>
    <n v="421070"/>
    <n v="40212"/>
    <n v="2017"/>
    <x v="0"/>
    <x v="0"/>
    <s v="ALMERE"/>
    <n v="926000"/>
    <x v="0"/>
    <s v="421"/>
    <s v="3"/>
  </r>
  <r>
    <s v="RE"/>
    <n v="621013"/>
    <n v="40084"/>
    <n v="2017"/>
    <x v="0"/>
    <x v="1"/>
    <s v="ALMERE"/>
    <n v="74000"/>
    <x v="0"/>
    <s v="621"/>
    <s v="2"/>
  </r>
  <r>
    <s v="RE"/>
    <n v="412021"/>
    <n v="40619"/>
    <n v="2017"/>
    <x v="1"/>
    <x v="2"/>
    <s v="LELYSTAD"/>
    <n v="901143"/>
    <x v="0"/>
    <s v="412"/>
    <s v="3"/>
  </r>
  <r>
    <s v="RE"/>
    <n v="522013"/>
    <n v="40020"/>
    <n v="2017"/>
    <x v="2"/>
    <x v="2"/>
    <s v="LELYSTAD"/>
    <n v="136387"/>
    <x v="0"/>
    <s v="522"/>
    <s v="3"/>
  </r>
  <r>
    <s v="RE"/>
    <n v="411012"/>
    <n v="40228"/>
    <n v="2017"/>
    <x v="3"/>
    <x v="3"/>
    <s v="DALFSEN"/>
    <n v="10950"/>
    <x v="0"/>
    <s v="411"/>
    <s v="1"/>
  </r>
  <r>
    <s v="RE"/>
    <n v="411011"/>
    <n v="40227"/>
    <n v="2017"/>
    <x v="3"/>
    <x v="4"/>
    <s v="DALFSEN"/>
    <n v="12422"/>
    <x v="0"/>
    <s v="411"/>
    <s v="1"/>
  </r>
  <r>
    <s v="RE"/>
    <n v="311018"/>
    <n v="40188"/>
    <n v="2017"/>
    <x v="4"/>
    <x v="5"/>
    <s v="LELYSTAD"/>
    <n v="10000"/>
    <x v="0"/>
    <s v="311"/>
    <s v="1"/>
  </r>
  <r>
    <s v="RE"/>
    <n v="412018"/>
    <n v="40241"/>
    <n v="2017"/>
    <x v="5"/>
    <x v="6"/>
    <s v="LELYSTAD"/>
    <n v="5000"/>
    <x v="0"/>
    <s v="412"/>
    <s v="1"/>
  </r>
  <r>
    <s v="RE"/>
    <n v="422012"/>
    <n v="40195"/>
    <n v="2017"/>
    <x v="6"/>
    <x v="7"/>
    <s v="NIEUWEGEIN"/>
    <n v="36000"/>
    <x v="0"/>
    <s v="422"/>
    <s v="2"/>
  </r>
  <r>
    <s v="RE"/>
    <n v="621013"/>
    <n v="40084"/>
    <n v="2017"/>
    <x v="7"/>
    <x v="8"/>
    <s v="ZEEWOLDE"/>
    <n v="10000"/>
    <x v="0"/>
    <s v="621"/>
    <s v="1"/>
  </r>
  <r>
    <s v="RE"/>
    <n v="412018"/>
    <n v="40241"/>
    <n v="2017"/>
    <x v="8"/>
    <x v="9"/>
    <s v="ALMERE POORT"/>
    <n v="60000"/>
    <x v="0"/>
    <s v="412"/>
    <s v="2"/>
  </r>
  <r>
    <s v="RE"/>
    <n v="412018"/>
    <n v="40241"/>
    <n v="2017"/>
    <x v="9"/>
    <x v="10"/>
    <s v="ALMERE"/>
    <n v="110000"/>
    <x v="0"/>
    <s v="412"/>
    <s v="2"/>
  </r>
  <r>
    <s v="RE"/>
    <n v="311014"/>
    <n v="40155"/>
    <n v="2017"/>
    <x v="10"/>
    <x v="2"/>
    <s v="LELYSTAD"/>
    <n v="1646073"/>
    <x v="0"/>
    <s v="311"/>
    <s v="3"/>
  </r>
  <r>
    <s v="RE"/>
    <n v="412018"/>
    <n v="40241"/>
    <n v="2017"/>
    <x v="11"/>
    <x v="11"/>
    <s v="ALMERE"/>
    <n v="18000"/>
    <x v="0"/>
    <s v="412"/>
    <s v="1"/>
  </r>
  <r>
    <s v="RE"/>
    <n v="311016"/>
    <n v="40156"/>
    <n v="2017"/>
    <x v="12"/>
    <x v="12"/>
    <s v="EMMELOORD"/>
    <n v="51525"/>
    <x v="0"/>
    <s v="311"/>
    <s v="2"/>
  </r>
  <r>
    <s v="RE"/>
    <n v="311016"/>
    <n v="40156"/>
    <n v="2017"/>
    <x v="12"/>
    <x v="13"/>
    <s v="EMMELOORD"/>
    <n v="48475"/>
    <x v="0"/>
    <s v="311"/>
    <s v="2"/>
  </r>
  <r>
    <s v="RE"/>
    <n v="311029"/>
    <n v="40741"/>
    <n v="2017"/>
    <x v="13"/>
    <x v="14"/>
    <s v="DRONTEN"/>
    <n v="124420"/>
    <x v="0"/>
    <s v="311"/>
    <s v="2"/>
  </r>
  <r>
    <s v="RE"/>
    <n v="412022"/>
    <n v="40620"/>
    <n v="2017"/>
    <x v="14"/>
    <x v="15"/>
    <s v="LELYSTAD"/>
    <n v="204405"/>
    <x v="0"/>
    <s v="412"/>
    <s v="3"/>
  </r>
  <r>
    <s v="RE"/>
    <n v="412018"/>
    <n v="40241"/>
    <n v="2017"/>
    <x v="15"/>
    <x v="16"/>
    <s v="ALMERE"/>
    <n v="21939"/>
    <x v="0"/>
    <s v="412"/>
    <s v="1"/>
  </r>
  <r>
    <s v="RE"/>
    <n v="412018"/>
    <n v="40241"/>
    <n v="2017"/>
    <x v="16"/>
    <x v="17"/>
    <s v="DRONTEN"/>
    <n v="24999"/>
    <x v="0"/>
    <s v="412"/>
    <s v="1"/>
  </r>
  <r>
    <s v="RE"/>
    <n v="412018"/>
    <n v="40241"/>
    <n v="2017"/>
    <x v="17"/>
    <x v="18"/>
    <s v="LELYSTAD"/>
    <n v="24999"/>
    <x v="0"/>
    <s v="412"/>
    <s v="1"/>
  </r>
  <r>
    <s v="RE"/>
    <n v="412018"/>
    <n v="40241"/>
    <n v="2017"/>
    <x v="18"/>
    <x v="19"/>
    <s v="ALMERE"/>
    <n v="72000"/>
    <x v="0"/>
    <s v="412"/>
    <s v="2"/>
  </r>
  <r>
    <s v="RE"/>
    <n v="412018"/>
    <n v="40241"/>
    <n v="2017"/>
    <x v="19"/>
    <x v="20"/>
    <s v="BANT"/>
    <n v="5000"/>
    <x v="0"/>
    <s v="412"/>
    <s v="1"/>
  </r>
  <r>
    <s v="RE"/>
    <n v="412018"/>
    <n v="40241"/>
    <n v="2017"/>
    <x v="20"/>
    <x v="21"/>
    <s v="AMSTERDAM"/>
    <n v="35000"/>
    <x v="0"/>
    <s v="412"/>
    <s v="2"/>
  </r>
  <r>
    <s v="RE"/>
    <n v="412015"/>
    <n v="40245"/>
    <n v="2017"/>
    <x v="14"/>
    <x v="22"/>
    <s v="LELYSTAD"/>
    <n v="25000"/>
    <x v="0"/>
    <s v="412"/>
    <s v="2"/>
  </r>
  <r>
    <s v="RE"/>
    <n v="412020"/>
    <n v="40618"/>
    <n v="2017"/>
    <x v="14"/>
    <x v="23"/>
    <s v="LELYSTAD"/>
    <n v="470210"/>
    <x v="0"/>
    <s v="412"/>
    <s v="3"/>
  </r>
  <r>
    <s v="RE"/>
    <n v="412018"/>
    <n v="40241"/>
    <n v="2017"/>
    <x v="21"/>
    <x v="24"/>
    <s v="NAGELE"/>
    <n v="25000"/>
    <x v="0"/>
    <s v="412"/>
    <s v="2"/>
  </r>
  <r>
    <s v="RE"/>
    <n v="412018"/>
    <n v="40241"/>
    <n v="2017"/>
    <x v="22"/>
    <x v="25"/>
    <s v="DRONTEN"/>
    <n v="21939"/>
    <x v="0"/>
    <s v="412"/>
    <s v="1"/>
  </r>
  <r>
    <s v="RE"/>
    <n v="412018"/>
    <n v="40241"/>
    <n v="2017"/>
    <x v="23"/>
    <x v="26"/>
    <s v="DRONTEN"/>
    <n v="25000"/>
    <x v="0"/>
    <s v="412"/>
    <s v="2"/>
  </r>
  <r>
    <s v="RE"/>
    <n v="221018"/>
    <n v="40585"/>
    <n v="2017"/>
    <x v="24"/>
    <x v="27"/>
    <s v="LELYSTAD"/>
    <n v="1048070"/>
    <x v="1"/>
    <s v="221"/>
    <s v="3"/>
  </r>
  <r>
    <s v="RE"/>
    <n v="412018"/>
    <n v="40241"/>
    <n v="2017"/>
    <x v="25"/>
    <x v="28"/>
    <s v="ALMERE"/>
    <n v="25000"/>
    <x v="0"/>
    <s v="412"/>
    <s v="2"/>
  </r>
  <r>
    <s v="RE"/>
    <n v="412018"/>
    <n v="40241"/>
    <n v="2017"/>
    <x v="26"/>
    <x v="29"/>
    <s v="WOUDRICHEM"/>
    <n v="10544"/>
    <x v="0"/>
    <s v="412"/>
    <s v="1"/>
  </r>
  <r>
    <s v="RE"/>
    <n v="412016"/>
    <n v="40239"/>
    <n v="2017"/>
    <x v="27"/>
    <x v="30"/>
    <s v="ALMERE"/>
    <n v="108370"/>
    <x v="0"/>
    <s v="412"/>
    <s v="2"/>
  </r>
  <r>
    <s v="RE"/>
    <n v="412018"/>
    <n v="40241"/>
    <n v="2017"/>
    <x v="28"/>
    <x v="31"/>
    <s v="ALMERE"/>
    <n v="14578"/>
    <x v="0"/>
    <s v="412"/>
    <s v="1"/>
  </r>
  <r>
    <s v="RE"/>
    <n v="522013"/>
    <n v="40020"/>
    <n v="2017"/>
    <x v="29"/>
    <x v="32"/>
    <s v="LELYSTAD"/>
    <n v="160462"/>
    <x v="0"/>
    <s v="522"/>
    <s v="3"/>
  </r>
  <r>
    <s v="RE"/>
    <n v="412015"/>
    <n v="40245"/>
    <n v="2017"/>
    <x v="14"/>
    <x v="33"/>
    <s v="LELYSTAD"/>
    <n v="113267"/>
    <x v="0"/>
    <s v="412"/>
    <s v="2"/>
  </r>
  <r>
    <s v="RE"/>
    <n v="412015"/>
    <n v="40245"/>
    <n v="2017"/>
    <x v="14"/>
    <x v="34"/>
    <s v="LELYSTAD"/>
    <n v="25000"/>
    <x v="0"/>
    <s v="412"/>
    <s v="2"/>
  </r>
  <r>
    <s v="RE"/>
    <n v="411013"/>
    <n v="40621"/>
    <n v="2017"/>
    <x v="30"/>
    <x v="35"/>
    <s v="LELYSTAD"/>
    <n v="119000"/>
    <x v="0"/>
    <s v="411"/>
    <s v="2"/>
  </r>
  <r>
    <s v="RE"/>
    <n v="411019"/>
    <n v="40714"/>
    <n v="2017"/>
    <x v="31"/>
    <x v="36"/>
    <s v="LELYSTAD"/>
    <n v="729391"/>
    <x v="0"/>
    <s v="411"/>
    <s v="3"/>
  </r>
  <r>
    <s v="RE"/>
    <n v="813014"/>
    <n v="40373"/>
    <n v="2017"/>
    <x v="32"/>
    <x v="37"/>
    <s v="ALMERE"/>
    <n v="40000"/>
    <x v="0"/>
    <s v="813"/>
    <s v="2"/>
  </r>
  <r>
    <s v="RE"/>
    <n v="422012"/>
    <n v="40195"/>
    <n v="2017"/>
    <x v="33"/>
    <x v="38"/>
    <s v="ALMERE"/>
    <n v="12000"/>
    <x v="0"/>
    <s v="422"/>
    <s v="1"/>
  </r>
  <r>
    <s v="RE"/>
    <n v="421014"/>
    <n v="40622"/>
    <n v="2017"/>
    <x v="34"/>
    <x v="2"/>
    <s v="LELYSTAD"/>
    <n v="1032666"/>
    <x v="0"/>
    <s v="421"/>
    <s v="3"/>
  </r>
  <r>
    <s v="RE"/>
    <n v="311016"/>
    <n v="40156"/>
    <n v="2017"/>
    <x v="35"/>
    <x v="39"/>
    <s v="URK"/>
    <n v="246250"/>
    <x v="0"/>
    <s v="311"/>
    <s v="3"/>
  </r>
  <r>
    <s v="RE"/>
    <n v="422012"/>
    <n v="40195"/>
    <n v="2017"/>
    <x v="36"/>
    <x v="40"/>
    <s v="ARNHEM"/>
    <n v="5000"/>
    <x v="0"/>
    <s v="422"/>
    <s v="1"/>
  </r>
  <r>
    <s v="RE"/>
    <n v="311016"/>
    <n v="40156"/>
    <n v="2017"/>
    <x v="0"/>
    <x v="41"/>
    <s v="ALMERE"/>
    <n v="123000"/>
    <x v="0"/>
    <s v="311"/>
    <s v="2"/>
  </r>
  <r>
    <s v="RE"/>
    <n v="522015"/>
    <n v="40751"/>
    <n v="2017"/>
    <x v="37"/>
    <x v="42"/>
    <s v="DRONTEN"/>
    <n v="42000"/>
    <x v="0"/>
    <s v="522"/>
    <s v="2"/>
  </r>
  <r>
    <s v="RE"/>
    <n v="221018"/>
    <n v="40585"/>
    <n v="2017"/>
    <x v="38"/>
    <x v="43"/>
    <s v="S GRAVELAND"/>
    <n v="558519"/>
    <x v="1"/>
    <s v="221"/>
    <s v="3"/>
  </r>
  <r>
    <s v="RE"/>
    <n v="511014"/>
    <n v="40689"/>
    <n v="2017"/>
    <x v="39"/>
    <x v="44"/>
    <s v="LELYSTAD"/>
    <n v="96000"/>
    <x v="0"/>
    <s v="511"/>
    <s v="2"/>
  </r>
  <r>
    <s v="RE"/>
    <n v="412012"/>
    <n v="40626"/>
    <n v="2017"/>
    <x v="40"/>
    <x v="35"/>
    <s v="UTRECHT"/>
    <n v="80000"/>
    <x v="0"/>
    <s v="412"/>
    <s v="2"/>
  </r>
  <r>
    <s v="RE"/>
    <n v="422012"/>
    <n v="40195"/>
    <n v="2017"/>
    <x v="41"/>
    <x v="45"/>
    <s v="KAMPEN"/>
    <n v="5500"/>
    <x v="0"/>
    <s v="422"/>
    <s v="1"/>
  </r>
  <r>
    <s v="RE"/>
    <n v="422012"/>
    <n v="40195"/>
    <n v="2017"/>
    <x v="42"/>
    <x v="46"/>
    <s v="ALMERE"/>
    <n v="9875"/>
    <x v="0"/>
    <s v="422"/>
    <s v="1"/>
  </r>
  <r>
    <s v="RE"/>
    <n v="422012"/>
    <n v="40195"/>
    <n v="2017"/>
    <x v="43"/>
    <x v="47"/>
    <s v="ALMERE"/>
    <n v="15000"/>
    <x v="0"/>
    <s v="422"/>
    <s v="1"/>
  </r>
  <r>
    <s v="RE"/>
    <n v="631012"/>
    <n v="40141"/>
    <n v="2017"/>
    <x v="44"/>
    <x v="48"/>
    <s v="LELYSTAD"/>
    <n v="39444"/>
    <x v="0"/>
    <s v="631"/>
    <s v="2"/>
  </r>
  <r>
    <s v="RE"/>
    <n v="422012"/>
    <n v="40195"/>
    <n v="2017"/>
    <x v="45"/>
    <x v="49"/>
    <s v="LELYSTAD"/>
    <n v="7500"/>
    <x v="0"/>
    <s v="422"/>
    <s v="1"/>
  </r>
  <r>
    <s v="RE"/>
    <n v="422012"/>
    <n v="40195"/>
    <n v="2017"/>
    <x v="46"/>
    <x v="50"/>
    <s v="WOERDEN"/>
    <n v="7500"/>
    <x v="0"/>
    <s v="422"/>
    <s v="1"/>
  </r>
  <r>
    <s v="RE"/>
    <n v="422012"/>
    <n v="40195"/>
    <n v="2017"/>
    <x v="47"/>
    <x v="51"/>
    <s v="HAARLEM"/>
    <n v="26145"/>
    <x v="0"/>
    <s v="422"/>
    <s v="2"/>
  </r>
  <r>
    <s v="RE"/>
    <n v="422012"/>
    <n v="40195"/>
    <n v="2017"/>
    <x v="48"/>
    <x v="52"/>
    <s v="HARDERWIJK"/>
    <n v="20000"/>
    <x v="0"/>
    <s v="422"/>
    <s v="1"/>
  </r>
  <r>
    <s v="RE"/>
    <n v="422012"/>
    <n v="40195"/>
    <n v="2017"/>
    <x v="49"/>
    <x v="53"/>
    <s v="ZEEWOLDE"/>
    <n v="10000"/>
    <x v="0"/>
    <s v="422"/>
    <s v="1"/>
  </r>
  <r>
    <s v="RE"/>
    <n v="411012"/>
    <n v="40228"/>
    <n v="2017"/>
    <x v="50"/>
    <x v="54"/>
    <s v="EMMELOORD"/>
    <n v="10000"/>
    <x v="0"/>
    <s v="411"/>
    <s v="1"/>
  </r>
  <r>
    <s v="RE"/>
    <n v="411012"/>
    <n v="40228"/>
    <n v="2017"/>
    <x v="51"/>
    <x v="55"/>
    <s v="KRAGGENBURG"/>
    <n v="5000"/>
    <x v="0"/>
    <s v="411"/>
    <s v="1"/>
  </r>
  <r>
    <s v="RE"/>
    <n v="411012"/>
    <n v="40228"/>
    <n v="2017"/>
    <x v="52"/>
    <x v="56"/>
    <s v="GOUDA"/>
    <n v="2000"/>
    <x v="0"/>
    <s v="411"/>
    <s v="1"/>
  </r>
  <r>
    <s v="RE"/>
    <n v="121011"/>
    <n v="40002"/>
    <n v="2017"/>
    <x v="53"/>
    <x v="57"/>
    <s v="LELYSTAD"/>
    <n v="4500"/>
    <x v="0"/>
    <s v="121"/>
    <s v="1"/>
  </r>
  <r>
    <s v="RE"/>
    <n v="422012"/>
    <n v="40195"/>
    <n v="2017"/>
    <x v="54"/>
    <x v="58"/>
    <s v="URK"/>
    <n v="25000"/>
    <x v="0"/>
    <s v="422"/>
    <s v="2"/>
  </r>
  <r>
    <s v="RE"/>
    <n v="311027"/>
    <n v="40731"/>
    <n v="2017"/>
    <x v="55"/>
    <x v="59"/>
    <s v="EMMELOORD"/>
    <n v="35000"/>
    <x v="0"/>
    <s v="311"/>
    <s v="2"/>
  </r>
  <r>
    <s v="RE"/>
    <n v="422012"/>
    <n v="40195"/>
    <n v="2017"/>
    <x v="56"/>
    <x v="60"/>
    <s v="ALMERE"/>
    <n v="65000"/>
    <x v="0"/>
    <s v="422"/>
    <s v="2"/>
  </r>
  <r>
    <s v="RE"/>
    <n v="311027"/>
    <n v="40734"/>
    <n v="2017"/>
    <x v="57"/>
    <x v="61"/>
    <s v="LELYSTAD"/>
    <n v="249500"/>
    <x v="0"/>
    <s v="311"/>
    <s v="3"/>
  </r>
  <r>
    <s v="RE"/>
    <n v="622011"/>
    <n v="40095"/>
    <n v="2017"/>
    <x v="58"/>
    <x v="62"/>
    <s v="ZUTPHEN"/>
    <n v="14696"/>
    <x v="0"/>
    <s v="622"/>
    <s v="1"/>
  </r>
  <r>
    <s v="RE"/>
    <n v="311028"/>
    <n v="40737"/>
    <n v="2017"/>
    <x v="59"/>
    <x v="63"/>
    <s v="LELYSTAD"/>
    <n v="24950"/>
    <x v="0"/>
    <s v="311"/>
    <s v="1"/>
  </r>
  <r>
    <s v="RE"/>
    <n v="631012"/>
    <n v="40141"/>
    <n v="2017"/>
    <x v="60"/>
    <x v="64"/>
    <s v="DRONTEN"/>
    <n v="143000"/>
    <x v="0"/>
    <s v="631"/>
    <s v="3"/>
  </r>
  <r>
    <s v="RE"/>
    <n v="412017"/>
    <n v="40240"/>
    <n v="2017"/>
    <x v="27"/>
    <x v="65"/>
    <s v="ALMERE"/>
    <n v="25000"/>
    <x v="0"/>
    <s v="412"/>
    <s v="2"/>
  </r>
  <r>
    <s v="RE"/>
    <n v="522015"/>
    <n v="40751"/>
    <n v="2017"/>
    <x v="61"/>
    <x v="66"/>
    <s v="ZEEWOLDE"/>
    <n v="86830"/>
    <x v="0"/>
    <s v="522"/>
    <s v="2"/>
  </r>
  <r>
    <s v="RE"/>
    <n v="631012"/>
    <n v="40141"/>
    <n v="2017"/>
    <x v="35"/>
    <x v="64"/>
    <s v="URK"/>
    <n v="63000"/>
    <x v="0"/>
    <s v="631"/>
    <s v="2"/>
  </r>
  <r>
    <s v="RE"/>
    <n v="221015"/>
    <n v="40015"/>
    <n v="2017"/>
    <x v="62"/>
    <x v="35"/>
    <s v="ZEEWOLDE"/>
    <n v="107589"/>
    <x v="0"/>
    <s v="221"/>
    <s v="2"/>
  </r>
  <r>
    <s v="RE"/>
    <n v="511011"/>
    <n v="40705"/>
    <n v="2017"/>
    <x v="0"/>
    <x v="67"/>
    <s v="ALMERE"/>
    <n v="9989"/>
    <x v="0"/>
    <s v="511"/>
    <s v="1"/>
  </r>
  <r>
    <s v="RE"/>
    <n v="411012"/>
    <n v="40228"/>
    <n v="2017"/>
    <x v="63"/>
    <x v="68"/>
    <s v="LELYSTAD"/>
    <n v="1350"/>
    <x v="0"/>
    <s v="411"/>
    <s v="1"/>
  </r>
  <r>
    <s v="RE"/>
    <n v="321014"/>
    <n v="40714"/>
    <n v="2017"/>
    <x v="31"/>
    <x v="69"/>
    <s v="LELYSTAD"/>
    <n v="729392"/>
    <x v="0"/>
    <s v="321"/>
    <s v="3"/>
  </r>
  <r>
    <s v="RE"/>
    <n v="411019"/>
    <n v="40714"/>
    <n v="2017"/>
    <x v="31"/>
    <x v="70"/>
    <s v="LELYSTAD"/>
    <n v="2750000"/>
    <x v="0"/>
    <s v="411"/>
    <s v="3"/>
  </r>
  <r>
    <s v="RE"/>
    <n v="221019"/>
    <n v="40586"/>
    <n v="2017"/>
    <x v="61"/>
    <x v="71"/>
    <s v="ZEEWOLDE"/>
    <n v="87500"/>
    <x v="0"/>
    <s v="221"/>
    <s v="2"/>
  </r>
  <r>
    <s v="RE"/>
    <n v="411012"/>
    <n v="40228"/>
    <n v="2017"/>
    <x v="64"/>
    <x v="72"/>
    <s v="AMSTERDAM"/>
    <n v="12500"/>
    <x v="0"/>
    <s v="411"/>
    <s v="1"/>
  </r>
  <r>
    <s v="RE"/>
    <n v="411012"/>
    <n v="40228"/>
    <n v="2017"/>
    <x v="12"/>
    <x v="73"/>
    <s v="EMMELOORD"/>
    <n v="3232"/>
    <x v="0"/>
    <s v="411"/>
    <s v="1"/>
  </r>
  <r>
    <s v="RE"/>
    <n v="411015"/>
    <n v="40231"/>
    <n v="2017"/>
    <x v="65"/>
    <x v="74"/>
    <s v="LELYSTAD"/>
    <n v="77322"/>
    <x v="0"/>
    <s v="411"/>
    <s v="2"/>
  </r>
  <r>
    <s v="RE"/>
    <n v="311027"/>
    <n v="40730"/>
    <n v="2017"/>
    <x v="66"/>
    <x v="75"/>
    <s v="EMMELOORD"/>
    <n v="25000"/>
    <x v="0"/>
    <s v="311"/>
    <s v="2"/>
  </r>
  <r>
    <s v="RE"/>
    <n v="311027"/>
    <n v="40730"/>
    <n v="2017"/>
    <x v="67"/>
    <x v="76"/>
    <s v="URK"/>
    <n v="25000"/>
    <x v="0"/>
    <s v="311"/>
    <s v="2"/>
  </r>
  <r>
    <s v="RE"/>
    <n v="311027"/>
    <n v="40730"/>
    <n v="2017"/>
    <x v="68"/>
    <x v="77"/>
    <s v="ALMERE"/>
    <n v="25000"/>
    <x v="0"/>
    <s v="311"/>
    <s v="2"/>
  </r>
  <r>
    <s v="RE"/>
    <n v="631012"/>
    <n v="40141"/>
    <n v="2017"/>
    <x v="12"/>
    <x v="64"/>
    <s v="EMMELOORD"/>
    <n v="14110"/>
    <x v="0"/>
    <s v="631"/>
    <s v="1"/>
  </r>
  <r>
    <s v="RE"/>
    <n v="412015"/>
    <n v="40245"/>
    <n v="2017"/>
    <x v="69"/>
    <x v="78"/>
    <s v="LELYSTAD"/>
    <n v="50000"/>
    <x v="0"/>
    <s v="412"/>
    <s v="2"/>
  </r>
  <r>
    <s v="RE"/>
    <n v="631012"/>
    <n v="40141"/>
    <n v="2017"/>
    <x v="44"/>
    <x v="79"/>
    <s v="LELYSTAD"/>
    <n v="321556"/>
    <x v="0"/>
    <s v="631"/>
    <s v="3"/>
  </r>
  <r>
    <s v="RE"/>
    <n v="411012"/>
    <n v="40228"/>
    <n v="2017"/>
    <x v="70"/>
    <x v="80"/>
    <s v="BLOEMENDAAL"/>
    <n v="9900"/>
    <x v="0"/>
    <s v="411"/>
    <s v="1"/>
  </r>
  <r>
    <s v="RE"/>
    <n v="421012"/>
    <n v="40198"/>
    <n v="2017"/>
    <x v="71"/>
    <x v="81"/>
    <s v="ALMERE"/>
    <n v="5920"/>
    <x v="0"/>
    <s v="421"/>
    <s v="1"/>
  </r>
  <r>
    <s v="RE"/>
    <n v="311029"/>
    <n v="40742"/>
    <n v="2017"/>
    <x v="72"/>
    <x v="82"/>
    <s v="ZWOLLE"/>
    <n v="45000"/>
    <x v="0"/>
    <s v="311"/>
    <s v="2"/>
  </r>
  <r>
    <s v="RE"/>
    <n v="421012"/>
    <n v="40198"/>
    <n v="2017"/>
    <x v="34"/>
    <x v="83"/>
    <s v="LELYSTAD"/>
    <n v="25000"/>
    <x v="0"/>
    <s v="421"/>
    <s v="2"/>
  </r>
  <r>
    <s v="RE"/>
    <n v="311027"/>
    <n v="40734"/>
    <n v="2017"/>
    <x v="57"/>
    <x v="84"/>
    <s v="LELYSTAD"/>
    <n v="250500"/>
    <x v="0"/>
    <s v="311"/>
    <s v="3"/>
  </r>
  <r>
    <s v="RE"/>
    <n v="411012"/>
    <n v="40228"/>
    <n v="2017"/>
    <x v="12"/>
    <x v="85"/>
    <s v="EMMELOORD"/>
    <n v="1556"/>
    <x v="0"/>
    <s v="411"/>
    <s v="1"/>
  </r>
  <r>
    <s v="RE"/>
    <n v="422011"/>
    <n v="40194"/>
    <n v="2017"/>
    <x v="10"/>
    <x v="86"/>
    <s v="LELYSTAD"/>
    <n v="9225"/>
    <x v="0"/>
    <s v="422"/>
    <s v="1"/>
  </r>
  <r>
    <s v="RE"/>
    <n v="631012"/>
    <n v="40141"/>
    <n v="2017"/>
    <x v="12"/>
    <x v="87"/>
    <s v="EMMELOORD"/>
    <n v="211000"/>
    <x v="0"/>
    <s v="631"/>
    <s v="3"/>
  </r>
  <r>
    <s v="RE"/>
    <n v="411012"/>
    <n v="40228"/>
    <n v="2017"/>
    <x v="31"/>
    <x v="88"/>
    <s v="LELYSTAD"/>
    <n v="8012"/>
    <x v="0"/>
    <s v="411"/>
    <s v="1"/>
  </r>
  <r>
    <s v="RE"/>
    <n v="311028"/>
    <n v="40737"/>
    <n v="2017"/>
    <x v="73"/>
    <x v="89"/>
    <s v="LELYSTAD"/>
    <n v="1100000"/>
    <x v="0"/>
    <s v="311"/>
    <s v="3"/>
  </r>
  <r>
    <s v="RE"/>
    <n v="621013"/>
    <n v="40084"/>
    <n v="2017"/>
    <x v="74"/>
    <x v="90"/>
    <s v="UTRECHT"/>
    <n v="19000"/>
    <x v="0"/>
    <s v="621"/>
    <s v="1"/>
  </r>
  <r>
    <s v="RE"/>
    <n v="321011"/>
    <n v="40691"/>
    <n v="2017"/>
    <x v="38"/>
    <x v="91"/>
    <s v="'S GRAVELAND"/>
    <n v="97500"/>
    <x v="0"/>
    <s v="321"/>
    <s v="2"/>
  </r>
  <r>
    <s v="RE"/>
    <n v="522015"/>
    <n v="40751"/>
    <n v="2017"/>
    <x v="75"/>
    <x v="92"/>
    <s v="GOUDA"/>
    <n v="15000"/>
    <x v="0"/>
    <s v="522"/>
    <s v="1"/>
  </r>
  <r>
    <s v="RE"/>
    <n v="412015"/>
    <n v="40245"/>
    <n v="2017"/>
    <x v="14"/>
    <x v="93"/>
    <s v="LELYSTAD"/>
    <n v="12430"/>
    <x v="0"/>
    <s v="412"/>
    <s v="1"/>
  </r>
  <r>
    <s v="RE"/>
    <n v="412018"/>
    <n v="40241"/>
    <n v="2017"/>
    <x v="8"/>
    <x v="94"/>
    <s v="ALMERE POORT"/>
    <n v="14000"/>
    <x v="0"/>
    <s v="412"/>
    <s v="1"/>
  </r>
  <r>
    <s v="RE"/>
    <n v="321011"/>
    <n v="40691"/>
    <n v="2017"/>
    <x v="2"/>
    <x v="95"/>
    <s v="LELYSTAD"/>
    <n v="21500"/>
    <x v="0"/>
    <s v="321"/>
    <s v="1"/>
  </r>
  <r>
    <s v="RE"/>
    <n v="411019"/>
    <n v="40714"/>
    <n v="2017"/>
    <x v="76"/>
    <x v="96"/>
    <s v="DRONTEN"/>
    <n v="82170"/>
    <x v="0"/>
    <s v="411"/>
    <s v="2"/>
  </r>
  <r>
    <s v="RE"/>
    <n v="522014"/>
    <n v="40025"/>
    <n v="2017"/>
    <x v="77"/>
    <x v="97"/>
    <s v="LELYSTAD"/>
    <n v="19960"/>
    <x v="0"/>
    <s v="522"/>
    <s v="1"/>
  </r>
  <r>
    <s v="RE"/>
    <n v="611011"/>
    <n v="40064"/>
    <n v="2017"/>
    <x v="78"/>
    <x v="98"/>
    <s v="ARNHEM"/>
    <n v="12277897"/>
    <x v="2"/>
    <s v="611"/>
    <s v="3"/>
  </r>
  <r>
    <s v="RE"/>
    <n v="522014"/>
    <n v="40025"/>
    <n v="2017"/>
    <x v="2"/>
    <x v="99"/>
    <s v="LELYSTAD"/>
    <n v="4972"/>
    <x v="0"/>
    <s v="522"/>
    <s v="1"/>
  </r>
  <r>
    <s v="RE"/>
    <n v="522014"/>
    <n v="40025"/>
    <n v="2017"/>
    <x v="37"/>
    <x v="100"/>
    <s v="ALMERE"/>
    <n v="11000"/>
    <x v="0"/>
    <s v="522"/>
    <s v="1"/>
  </r>
  <r>
    <s v="RE"/>
    <n v="813011"/>
    <n v="40374"/>
    <n v="2017"/>
    <x v="79"/>
    <x v="101"/>
    <s v="HILVERSUM"/>
    <n v="8750"/>
    <x v="0"/>
    <s v="813"/>
    <s v="1"/>
  </r>
  <r>
    <s v="RE"/>
    <n v="813011"/>
    <n v="40374"/>
    <n v="2017"/>
    <x v="80"/>
    <x v="102"/>
    <s v="UTRECHT"/>
    <n v="3000"/>
    <x v="0"/>
    <s v="813"/>
    <s v="1"/>
  </r>
  <r>
    <s v="RE"/>
    <n v="221013"/>
    <n v="40291"/>
    <n v="2017"/>
    <x v="81"/>
    <x v="103"/>
    <s v="LELYSTAD"/>
    <n v="139042"/>
    <x v="0"/>
    <s v="221"/>
    <s v="3"/>
  </r>
  <r>
    <s v="RE"/>
    <n v="221018"/>
    <n v="40585"/>
    <n v="2017"/>
    <x v="82"/>
    <x v="104"/>
    <s v="AMERSFOORT"/>
    <n v="2149102"/>
    <x v="3"/>
    <s v="221"/>
    <s v="3"/>
  </r>
  <r>
    <s v="RE"/>
    <n v="221018"/>
    <n v="40585"/>
    <n v="2017"/>
    <x v="83"/>
    <x v="105"/>
    <s v="EDE"/>
    <n v="2823"/>
    <x v="3"/>
    <s v="221"/>
    <s v="1"/>
  </r>
  <r>
    <s v="RE"/>
    <n v="221016"/>
    <n v="40290"/>
    <n v="2017"/>
    <x v="24"/>
    <x v="106"/>
    <s v="LELYSTAD"/>
    <n v="688312"/>
    <x v="0"/>
    <s v="221"/>
    <s v="3"/>
  </r>
  <r>
    <s v="RE"/>
    <n v="221019"/>
    <n v="40586"/>
    <n v="2017"/>
    <x v="61"/>
    <x v="107"/>
    <s v="ZEEWOLDE"/>
    <n v="176241"/>
    <x v="1"/>
    <s v="221"/>
    <s v="3"/>
  </r>
  <r>
    <s v="RE"/>
    <n v="522015"/>
    <n v="40751"/>
    <n v="2017"/>
    <x v="75"/>
    <x v="108"/>
    <s v="GOUDA"/>
    <n v="50350"/>
    <x v="0"/>
    <s v="522"/>
    <s v="2"/>
  </r>
  <r>
    <s v="RE"/>
    <n v="221013"/>
    <n v="40291"/>
    <n v="2017"/>
    <x v="81"/>
    <x v="109"/>
    <s v="LELYSTAD"/>
    <n v="22500"/>
    <x v="0"/>
    <s v="221"/>
    <s v="1"/>
  </r>
  <r>
    <s v="RE"/>
    <n v="631013"/>
    <n v="40141"/>
    <n v="2017"/>
    <x v="7"/>
    <x v="110"/>
    <s v="ZEEWOLDE"/>
    <n v="69000"/>
    <x v="0"/>
    <s v="631"/>
    <s v="2"/>
  </r>
  <r>
    <s v="RE"/>
    <n v="522015"/>
    <n v="40751"/>
    <n v="2017"/>
    <x v="37"/>
    <x v="111"/>
    <s v="DRONTEN"/>
    <n v="90000"/>
    <x v="0"/>
    <s v="522"/>
    <s v="2"/>
  </r>
  <r>
    <s v="GE"/>
    <n v="711012"/>
    <n v="40262"/>
    <n v="2017"/>
    <x v="84"/>
    <x v="112"/>
    <s v="EMMELOORD"/>
    <n v="212516"/>
    <x v="4"/>
    <s v="711"/>
    <s v="3"/>
  </r>
  <r>
    <s v="GE"/>
    <n v="711012"/>
    <n v="40262"/>
    <n v="2017"/>
    <x v="85"/>
    <x v="113"/>
    <s v="URK"/>
    <n v="250000"/>
    <x v="4"/>
    <s v="711"/>
    <s v="3"/>
  </r>
  <r>
    <s v="GE"/>
    <n v="711012"/>
    <n v="40262"/>
    <n v="2017"/>
    <x v="86"/>
    <x v="114"/>
    <s v="URK"/>
    <n v="190864"/>
    <x v="4"/>
    <s v="711"/>
    <s v="3"/>
  </r>
  <r>
    <s v="GE"/>
    <n v="711012"/>
    <n v="40262"/>
    <n v="2017"/>
    <x v="87"/>
    <x v="115"/>
    <s v="ENS"/>
    <n v="174200"/>
    <x v="4"/>
    <s v="711"/>
    <s v="3"/>
  </r>
  <r>
    <s v="GE"/>
    <n v="711012"/>
    <n v="40262"/>
    <n v="2017"/>
    <x v="38"/>
    <x v="116"/>
    <s v="'S GRAVELAND"/>
    <n v="200000"/>
    <x v="4"/>
    <s v="711"/>
    <s v="3"/>
  </r>
  <r>
    <s v="GE"/>
    <n v="731013"/>
    <n v="40259"/>
    <n v="2017"/>
    <x v="88"/>
    <x v="117"/>
    <s v="ALMERE"/>
    <n v="641744"/>
    <x v="5"/>
    <s v="731"/>
    <s v="3"/>
  </r>
  <r>
    <s v="GE"/>
    <n v="731013"/>
    <n v="40259"/>
    <n v="2017"/>
    <x v="0"/>
    <x v="118"/>
    <s v="ALMERE"/>
    <n v="1612800"/>
    <x v="5"/>
    <s v="731"/>
    <s v="3"/>
  </r>
  <r>
    <s v="GE"/>
    <n v="731013"/>
    <n v="40259"/>
    <n v="2017"/>
    <x v="0"/>
    <x v="119"/>
    <s v="ALMERE"/>
    <n v="506162"/>
    <x v="5"/>
    <s v="731"/>
    <s v="3"/>
  </r>
  <r>
    <s v="GE"/>
    <n v="731013"/>
    <n v="40259"/>
    <n v="2017"/>
    <x v="0"/>
    <x v="120"/>
    <s v="ALMERE"/>
    <n v="1173608"/>
    <x v="5"/>
    <s v="731"/>
    <s v="3"/>
  </r>
  <r>
    <s v="GE"/>
    <n v="815015"/>
    <n v="40181"/>
    <n v="2017"/>
    <x v="89"/>
    <x v="121"/>
    <s v="EMMELOORD"/>
    <n v="45000"/>
    <x v="6"/>
    <s v="815"/>
    <s v="2"/>
  </r>
  <r>
    <s v="GE"/>
    <n v="815015"/>
    <n v="40181"/>
    <n v="2017"/>
    <x v="90"/>
    <x v="122"/>
    <s v="ALMERE"/>
    <n v="30000"/>
    <x v="6"/>
    <s v="815"/>
    <s v="2"/>
  </r>
  <r>
    <s v="GE"/>
    <n v="721011"/>
    <n v="40270"/>
    <n v="2017"/>
    <x v="91"/>
    <x v="123"/>
    <s v="LELYSTAD"/>
    <n v="20000"/>
    <x v="0"/>
    <s v="721"/>
    <s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1" cacheId="0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showHeaders="0" outline="1" outlineData="1" multipleFieldFilters="0">
  <location ref="A1:I226" firstHeaderRow="1" firstDataRow="2" firstDataCol="1"/>
  <pivotFields count="11">
    <pivotField showAll="0"/>
    <pivotField showAll="0"/>
    <pivotField showAll="0"/>
    <pivotField showAll="0"/>
    <pivotField axis="axisRow" showAll="0">
      <items count="93">
        <item x="20"/>
        <item x="41"/>
        <item x="75"/>
        <item x="37"/>
        <item x="15"/>
        <item x="17"/>
        <item x="63"/>
        <item x="31"/>
        <item x="89"/>
        <item x="32"/>
        <item x="13"/>
        <item x="51"/>
        <item x="26"/>
        <item x="85"/>
        <item x="34"/>
        <item x="57"/>
        <item x="50"/>
        <item x="66"/>
        <item x="76"/>
        <item x="19"/>
        <item x="14"/>
        <item x="72"/>
        <item x="62"/>
        <item x="74"/>
        <item x="69"/>
        <item x="61"/>
        <item x="24"/>
        <item x="71"/>
        <item x="55"/>
        <item x="67"/>
        <item x="0"/>
        <item x="60"/>
        <item x="44"/>
        <item x="12"/>
        <item x="35"/>
        <item x="7"/>
        <item x="77"/>
        <item x="56"/>
        <item x="78"/>
        <item x="52"/>
        <item x="2"/>
        <item x="5"/>
        <item x="43"/>
        <item x="25"/>
        <item x="54"/>
        <item x="27"/>
        <item x="81"/>
        <item x="68"/>
        <item x="3"/>
        <item x="53"/>
        <item x="64"/>
        <item x="29"/>
        <item x="38"/>
        <item x="36"/>
        <item x="80"/>
        <item x="6"/>
        <item x="65"/>
        <item x="39"/>
        <item x="11"/>
        <item x="70"/>
        <item x="73"/>
        <item x="10"/>
        <item x="40"/>
        <item x="28"/>
        <item x="21"/>
        <item x="4"/>
        <item x="90"/>
        <item x="1"/>
        <item x="46"/>
        <item x="47"/>
        <item x="82"/>
        <item x="30"/>
        <item x="84"/>
        <item x="91"/>
        <item x="88"/>
        <item x="86"/>
        <item x="18"/>
        <item x="9"/>
        <item x="45"/>
        <item x="42"/>
        <item x="83"/>
        <item x="79"/>
        <item x="8"/>
        <item x="58"/>
        <item x="59"/>
        <item x="48"/>
        <item x="33"/>
        <item x="22"/>
        <item x="49"/>
        <item x="16"/>
        <item x="23"/>
        <item x="87"/>
        <item t="default"/>
      </items>
    </pivotField>
    <pivotField axis="axisRow" showAll="0">
      <items count="125">
        <item x="101"/>
        <item x="106"/>
        <item x="102"/>
        <item x="56"/>
        <item x="103"/>
        <item x="104"/>
        <item x="105"/>
        <item x="1"/>
        <item x="110"/>
        <item x="109"/>
        <item x="108"/>
        <item x="42"/>
        <item x="111"/>
        <item x="107"/>
        <item x="3"/>
        <item x="7"/>
        <item x="82"/>
        <item x="18"/>
        <item x="31"/>
        <item x="71"/>
        <item x="19"/>
        <item x="94"/>
        <item x="36"/>
        <item x="37"/>
        <item x="83"/>
        <item x="49"/>
        <item x="55"/>
        <item x="29"/>
        <item x="15"/>
        <item x="93"/>
        <item x="60"/>
        <item x="78"/>
        <item x="77"/>
        <item x="80"/>
        <item x="75"/>
        <item x="67"/>
        <item x="99"/>
        <item x="58"/>
        <item x="8"/>
        <item x="34"/>
        <item x="21"/>
        <item x="20"/>
        <item x="26"/>
        <item x="23"/>
        <item x="59"/>
        <item x="39"/>
        <item x="41"/>
        <item x="25"/>
        <item x="44"/>
        <item x="2"/>
        <item x="10"/>
        <item x="46"/>
        <item x="63"/>
        <item x="30"/>
        <item x="69"/>
        <item x="72"/>
        <item x="52"/>
        <item x="45"/>
        <item x="85"/>
        <item x="57"/>
        <item x="73"/>
        <item x="98"/>
        <item x="22"/>
        <item x="13"/>
        <item x="62"/>
        <item x="68"/>
        <item x="16"/>
        <item x="74"/>
        <item x="40"/>
        <item x="47"/>
        <item x="32"/>
        <item x="6"/>
        <item x="50"/>
        <item x="123"/>
        <item x="65"/>
        <item x="91"/>
        <item x="17"/>
        <item x="4"/>
        <item x="88"/>
        <item x="64"/>
        <item x="79"/>
        <item x="48"/>
        <item x="90"/>
        <item x="9"/>
        <item x="12"/>
        <item x="11"/>
        <item x="35"/>
        <item x="28"/>
        <item x="76"/>
        <item x="51"/>
        <item x="24"/>
        <item x="53"/>
        <item x="89"/>
        <item x="54"/>
        <item x="87"/>
        <item x="96"/>
        <item x="95"/>
        <item x="61"/>
        <item x="97"/>
        <item x="86"/>
        <item x="5"/>
        <item x="81"/>
        <item x="0"/>
        <item x="100"/>
        <item x="66"/>
        <item x="38"/>
        <item x="84"/>
        <item x="70"/>
        <item x="33"/>
        <item x="92"/>
        <item x="14"/>
        <item x="27"/>
        <item x="43"/>
        <item x="118"/>
        <item x="119"/>
        <item x="120"/>
        <item x="117"/>
        <item x="114"/>
        <item x="112"/>
        <item x="115"/>
        <item x="113"/>
        <item x="116"/>
        <item x="121"/>
        <item x="122"/>
        <item t="default"/>
      </items>
    </pivotField>
    <pivotField showAll="0"/>
    <pivotField dataField="1" showAll="0"/>
    <pivotField axis="axisCol" showAll="0">
      <items count="8">
        <item x="0"/>
        <item x="5"/>
        <item x="2"/>
        <item x="3"/>
        <item x="1"/>
        <item x="6"/>
        <item x="4"/>
        <item t="default"/>
      </items>
    </pivotField>
    <pivotField showAll="0"/>
    <pivotField showAll="0"/>
  </pivotFields>
  <rowFields count="2">
    <field x="4"/>
    <field x="5"/>
  </rowFields>
  <rowItems count="224">
    <i>
      <x/>
    </i>
    <i r="1">
      <x v="40"/>
    </i>
    <i>
      <x v="1"/>
    </i>
    <i r="1">
      <x v="57"/>
    </i>
    <i>
      <x v="2"/>
    </i>
    <i r="1">
      <x v="10"/>
    </i>
    <i r="1">
      <x v="109"/>
    </i>
    <i>
      <x v="3"/>
    </i>
    <i r="1">
      <x v="11"/>
    </i>
    <i r="1">
      <x v="12"/>
    </i>
    <i r="1">
      <x v="103"/>
    </i>
    <i>
      <x v="4"/>
    </i>
    <i r="1">
      <x v="66"/>
    </i>
    <i>
      <x v="5"/>
    </i>
    <i r="1">
      <x v="17"/>
    </i>
    <i>
      <x v="6"/>
    </i>
    <i r="1">
      <x v="65"/>
    </i>
    <i>
      <x v="7"/>
    </i>
    <i r="1">
      <x v="22"/>
    </i>
    <i r="1">
      <x v="54"/>
    </i>
    <i r="1">
      <x v="78"/>
    </i>
    <i r="1">
      <x v="107"/>
    </i>
    <i>
      <x v="8"/>
    </i>
    <i r="1">
      <x v="122"/>
    </i>
    <i>
      <x v="9"/>
    </i>
    <i r="1">
      <x v="23"/>
    </i>
    <i>
      <x v="10"/>
    </i>
    <i r="1">
      <x v="110"/>
    </i>
    <i>
      <x v="11"/>
    </i>
    <i r="1">
      <x v="26"/>
    </i>
    <i>
      <x v="12"/>
    </i>
    <i r="1">
      <x v="27"/>
    </i>
    <i>
      <x v="13"/>
    </i>
    <i r="1">
      <x v="120"/>
    </i>
    <i>
      <x v="14"/>
    </i>
    <i r="1">
      <x v="24"/>
    </i>
    <i r="1">
      <x v="49"/>
    </i>
    <i>
      <x v="15"/>
    </i>
    <i r="1">
      <x v="97"/>
    </i>
    <i r="1">
      <x v="106"/>
    </i>
    <i>
      <x v="16"/>
    </i>
    <i r="1">
      <x v="93"/>
    </i>
    <i>
      <x v="17"/>
    </i>
    <i r="1">
      <x v="34"/>
    </i>
    <i>
      <x v="18"/>
    </i>
    <i r="1">
      <x v="95"/>
    </i>
    <i>
      <x v="19"/>
    </i>
    <i r="1">
      <x v="41"/>
    </i>
    <i>
      <x v="20"/>
    </i>
    <i r="1">
      <x v="28"/>
    </i>
    <i r="1">
      <x v="29"/>
    </i>
    <i r="1">
      <x v="39"/>
    </i>
    <i r="1">
      <x v="43"/>
    </i>
    <i r="1">
      <x v="62"/>
    </i>
    <i r="1">
      <x v="108"/>
    </i>
    <i>
      <x v="21"/>
    </i>
    <i r="1">
      <x v="16"/>
    </i>
    <i>
      <x v="22"/>
    </i>
    <i r="1">
      <x v="86"/>
    </i>
    <i>
      <x v="23"/>
    </i>
    <i r="1">
      <x v="82"/>
    </i>
    <i>
      <x v="24"/>
    </i>
    <i r="1">
      <x v="31"/>
    </i>
    <i>
      <x v="25"/>
    </i>
    <i r="1">
      <x v="13"/>
    </i>
    <i r="1">
      <x v="19"/>
    </i>
    <i r="1">
      <x v="104"/>
    </i>
    <i>
      <x v="26"/>
    </i>
    <i r="1">
      <x v="1"/>
    </i>
    <i r="1">
      <x v="111"/>
    </i>
    <i>
      <x v="27"/>
    </i>
    <i r="1">
      <x v="101"/>
    </i>
    <i>
      <x v="28"/>
    </i>
    <i r="1">
      <x v="44"/>
    </i>
    <i>
      <x v="29"/>
    </i>
    <i r="1">
      <x v="88"/>
    </i>
    <i>
      <x v="30"/>
    </i>
    <i r="1">
      <x v="7"/>
    </i>
    <i r="1">
      <x v="35"/>
    </i>
    <i r="1">
      <x v="46"/>
    </i>
    <i r="1">
      <x v="102"/>
    </i>
    <i r="1">
      <x v="113"/>
    </i>
    <i r="1">
      <x v="114"/>
    </i>
    <i r="1">
      <x v="115"/>
    </i>
    <i>
      <x v="31"/>
    </i>
    <i r="1">
      <x v="79"/>
    </i>
    <i>
      <x v="32"/>
    </i>
    <i r="1">
      <x v="80"/>
    </i>
    <i r="1">
      <x v="81"/>
    </i>
    <i>
      <x v="33"/>
    </i>
    <i r="1">
      <x v="58"/>
    </i>
    <i r="1">
      <x v="60"/>
    </i>
    <i r="1">
      <x v="63"/>
    </i>
    <i r="1">
      <x v="79"/>
    </i>
    <i r="1">
      <x v="84"/>
    </i>
    <i r="1">
      <x v="94"/>
    </i>
    <i>
      <x v="34"/>
    </i>
    <i r="1">
      <x v="45"/>
    </i>
    <i r="1">
      <x v="79"/>
    </i>
    <i>
      <x v="35"/>
    </i>
    <i r="1">
      <x v="8"/>
    </i>
    <i r="1">
      <x v="38"/>
    </i>
    <i>
      <x v="36"/>
    </i>
    <i r="1">
      <x v="98"/>
    </i>
    <i>
      <x v="37"/>
    </i>
    <i r="1">
      <x v="30"/>
    </i>
    <i>
      <x v="38"/>
    </i>
    <i r="1">
      <x v="61"/>
    </i>
    <i>
      <x v="39"/>
    </i>
    <i r="1">
      <x v="3"/>
    </i>
    <i>
      <x v="40"/>
    </i>
    <i r="1">
      <x v="36"/>
    </i>
    <i r="1">
      <x v="49"/>
    </i>
    <i r="1">
      <x v="96"/>
    </i>
    <i>
      <x v="41"/>
    </i>
    <i r="1">
      <x v="71"/>
    </i>
    <i>
      <x v="42"/>
    </i>
    <i r="1">
      <x v="69"/>
    </i>
    <i>
      <x v="43"/>
    </i>
    <i r="1">
      <x v="87"/>
    </i>
    <i>
      <x v="44"/>
    </i>
    <i r="1">
      <x v="37"/>
    </i>
    <i>
      <x v="45"/>
    </i>
    <i r="1">
      <x v="53"/>
    </i>
    <i r="1">
      <x v="74"/>
    </i>
    <i>
      <x v="46"/>
    </i>
    <i r="1">
      <x v="4"/>
    </i>
    <i r="1">
      <x v="9"/>
    </i>
    <i>
      <x v="47"/>
    </i>
    <i r="1">
      <x v="32"/>
    </i>
    <i>
      <x v="48"/>
    </i>
    <i r="1">
      <x v="14"/>
    </i>
    <i r="1">
      <x v="77"/>
    </i>
    <i>
      <x v="49"/>
    </i>
    <i r="1">
      <x v="59"/>
    </i>
    <i>
      <x v="50"/>
    </i>
    <i r="1">
      <x v="55"/>
    </i>
    <i>
      <x v="51"/>
    </i>
    <i r="1">
      <x v="70"/>
    </i>
    <i>
      <x v="52"/>
    </i>
    <i r="1">
      <x v="75"/>
    </i>
    <i r="1">
      <x v="112"/>
    </i>
    <i r="1">
      <x v="121"/>
    </i>
    <i>
      <x v="53"/>
    </i>
    <i r="1">
      <x v="68"/>
    </i>
    <i>
      <x v="54"/>
    </i>
    <i r="1">
      <x v="2"/>
    </i>
    <i>
      <x v="55"/>
    </i>
    <i r="1">
      <x v="15"/>
    </i>
    <i>
      <x v="56"/>
    </i>
    <i r="1">
      <x v="67"/>
    </i>
    <i>
      <x v="57"/>
    </i>
    <i r="1">
      <x v="48"/>
    </i>
    <i>
      <x v="58"/>
    </i>
    <i r="1">
      <x v="85"/>
    </i>
    <i>
      <x v="59"/>
    </i>
    <i r="1">
      <x v="33"/>
    </i>
    <i>
      <x v="60"/>
    </i>
    <i r="1">
      <x v="92"/>
    </i>
    <i>
      <x v="61"/>
    </i>
    <i r="1">
      <x v="49"/>
    </i>
    <i r="1">
      <x v="99"/>
    </i>
    <i>
      <x v="62"/>
    </i>
    <i r="1">
      <x v="86"/>
    </i>
    <i>
      <x v="63"/>
    </i>
    <i r="1">
      <x v="18"/>
    </i>
    <i>
      <x v="64"/>
    </i>
    <i r="1">
      <x v="90"/>
    </i>
    <i>
      <x v="65"/>
    </i>
    <i r="1">
      <x v="100"/>
    </i>
    <i>
      <x v="66"/>
    </i>
    <i r="1">
      <x v="123"/>
    </i>
    <i>
      <x v="67"/>
    </i>
    <i r="1">
      <x v="49"/>
    </i>
    <i>
      <x v="68"/>
    </i>
    <i r="1">
      <x v="72"/>
    </i>
    <i>
      <x v="69"/>
    </i>
    <i r="1">
      <x v="89"/>
    </i>
    <i>
      <x v="70"/>
    </i>
    <i r="1">
      <x v="5"/>
    </i>
    <i>
      <x v="71"/>
    </i>
    <i r="1">
      <x v="86"/>
    </i>
    <i>
      <x v="72"/>
    </i>
    <i r="1">
      <x v="118"/>
    </i>
    <i>
      <x v="73"/>
    </i>
    <i r="1">
      <x v="73"/>
    </i>
    <i>
      <x v="74"/>
    </i>
    <i r="1">
      <x v="116"/>
    </i>
    <i>
      <x v="75"/>
    </i>
    <i r="1">
      <x v="117"/>
    </i>
    <i>
      <x v="76"/>
    </i>
    <i r="1">
      <x v="20"/>
    </i>
    <i>
      <x v="77"/>
    </i>
    <i r="1">
      <x v="50"/>
    </i>
    <i>
      <x v="78"/>
    </i>
    <i r="1">
      <x v="25"/>
    </i>
    <i>
      <x v="79"/>
    </i>
    <i r="1">
      <x v="51"/>
    </i>
    <i>
      <x v="80"/>
    </i>
    <i r="1">
      <x v="6"/>
    </i>
    <i>
      <x v="81"/>
    </i>
    <i r="1">
      <x/>
    </i>
    <i>
      <x v="82"/>
    </i>
    <i r="1">
      <x v="21"/>
    </i>
    <i r="1">
      <x v="83"/>
    </i>
    <i>
      <x v="83"/>
    </i>
    <i r="1">
      <x v="64"/>
    </i>
    <i>
      <x v="84"/>
    </i>
    <i r="1">
      <x v="52"/>
    </i>
    <i>
      <x v="85"/>
    </i>
    <i r="1">
      <x v="56"/>
    </i>
    <i>
      <x v="86"/>
    </i>
    <i r="1">
      <x v="105"/>
    </i>
    <i>
      <x v="87"/>
    </i>
    <i r="1">
      <x v="47"/>
    </i>
    <i>
      <x v="88"/>
    </i>
    <i r="1">
      <x v="91"/>
    </i>
    <i>
      <x v="89"/>
    </i>
    <i r="1">
      <x v="76"/>
    </i>
    <i>
      <x v="90"/>
    </i>
    <i r="1">
      <x v="42"/>
    </i>
    <i>
      <x v="91"/>
    </i>
    <i r="1">
      <x v="119"/>
    </i>
    <i t="grand">
      <x/>
    </i>
  </rowItems>
  <colFields count="1">
    <field x="8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om van Subsidielast" fld="7" baseField="0" baseItem="0" numFmtId="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411"/>
  <sheetViews>
    <sheetView zoomScale="85" zoomScaleNormal="85" workbookViewId="0">
      <pane ySplit="3" topLeftCell="A151" activePane="bottomLeft" state="frozen"/>
      <selection activeCell="S409" activeCellId="1" sqref="H102 S409"/>
      <selection pane="bottomLeft" activeCell="H27" sqref="H27"/>
    </sheetView>
  </sheetViews>
  <sheetFormatPr defaultRowHeight="15.75" x14ac:dyDescent="0.25"/>
  <cols>
    <col min="1" max="1" width="13.85546875" style="4" bestFit="1" customWidth="1"/>
    <col min="2" max="2" width="23.85546875" style="4" bestFit="1" customWidth="1"/>
    <col min="3" max="3" width="15.140625" style="4" bestFit="1" customWidth="1"/>
    <col min="4" max="4" width="4.85546875" style="4" bestFit="1" customWidth="1"/>
    <col min="5" max="5" width="40.7109375" style="4" bestFit="1" customWidth="1"/>
    <col min="6" max="6" width="90.85546875" style="4" bestFit="1" customWidth="1"/>
    <col min="7" max="7" width="24.85546875" style="4" bestFit="1" customWidth="1"/>
    <col min="8" max="8" width="12.7109375" style="4" bestFit="1" customWidth="1"/>
    <col min="9" max="9" width="23.85546875" style="4" customWidth="1"/>
    <col min="10" max="10" width="9.140625" style="26"/>
    <col min="11" max="12" width="9.140625" style="4"/>
    <col min="13" max="13" width="9.42578125" style="4" bestFit="1" customWidth="1"/>
    <col min="14" max="16384" width="9.140625" style="4"/>
  </cols>
  <sheetData>
    <row r="1" spans="1:13" x14ac:dyDescent="0.25">
      <c r="A1" s="82" t="s">
        <v>905</v>
      </c>
      <c r="B1" s="83"/>
      <c r="C1" s="83"/>
      <c r="D1" s="83"/>
      <c r="E1" s="83"/>
      <c r="F1" s="83"/>
      <c r="G1" s="83"/>
      <c r="H1" s="83"/>
      <c r="I1" s="84"/>
    </row>
    <row r="2" spans="1:13" x14ac:dyDescent="0.25">
      <c r="A2" s="8"/>
      <c r="C2" s="8"/>
      <c r="D2" s="8"/>
    </row>
    <row r="3" spans="1:13" x14ac:dyDescent="0.25">
      <c r="A3" s="9" t="s">
        <v>0</v>
      </c>
      <c r="B3" s="10" t="s">
        <v>1</v>
      </c>
      <c r="C3" s="9" t="s">
        <v>2</v>
      </c>
      <c r="D3" s="9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26" t="s">
        <v>122</v>
      </c>
      <c r="K3" s="29" t="s">
        <v>120</v>
      </c>
      <c r="L3" s="29" t="s">
        <v>318</v>
      </c>
      <c r="M3" s="64" t="s">
        <v>903</v>
      </c>
    </row>
    <row r="4" spans="1:13" x14ac:dyDescent="0.25">
      <c r="A4" s="16" t="s">
        <v>9</v>
      </c>
      <c r="B4" s="16">
        <v>421070</v>
      </c>
      <c r="C4" s="16">
        <v>40212</v>
      </c>
      <c r="D4" s="16">
        <v>2017</v>
      </c>
      <c r="E4" s="16" t="s">
        <v>123</v>
      </c>
      <c r="F4" s="16" t="s">
        <v>949</v>
      </c>
      <c r="G4" s="16" t="s">
        <v>19</v>
      </c>
      <c r="H4" s="28">
        <v>926000</v>
      </c>
      <c r="I4" s="11" t="s">
        <v>312</v>
      </c>
      <c r="J4" s="26" t="str">
        <f>LEFT(B4,3)</f>
        <v>421</v>
      </c>
      <c r="K4" s="4" t="str">
        <f>IF(H4&lt;25000,"1",IF(H4&lt;125000,"2","3"))</f>
        <v>3</v>
      </c>
      <c r="M4" s="56"/>
    </row>
    <row r="5" spans="1:13" s="56" customFormat="1" x14ac:dyDescent="0.25">
      <c r="A5" s="16" t="s">
        <v>9</v>
      </c>
      <c r="B5" s="16">
        <v>621013</v>
      </c>
      <c r="C5" s="16">
        <v>40084</v>
      </c>
      <c r="D5" s="16">
        <v>2017</v>
      </c>
      <c r="E5" s="16" t="s">
        <v>123</v>
      </c>
      <c r="F5" s="16" t="s">
        <v>1100</v>
      </c>
      <c r="G5" s="16" t="s">
        <v>19</v>
      </c>
      <c r="H5" s="28">
        <v>74000</v>
      </c>
      <c r="I5" s="59" t="s">
        <v>312</v>
      </c>
      <c r="J5" s="63" t="str">
        <f t="shared" ref="J5" si="0">LEFT(B5,3)</f>
        <v>621</v>
      </c>
      <c r="K5" s="56" t="str">
        <f t="shared" ref="K5" si="1">IF(H5&lt;25000,"1",IF(H5&lt;125000,"2","3"))</f>
        <v>2</v>
      </c>
    </row>
    <row r="6" spans="1:13" x14ac:dyDescent="0.25">
      <c r="A6" s="16" t="s">
        <v>9</v>
      </c>
      <c r="B6" s="16">
        <v>412021</v>
      </c>
      <c r="C6" s="16">
        <v>40619</v>
      </c>
      <c r="D6" s="16">
        <v>2017</v>
      </c>
      <c r="E6" s="16" t="s">
        <v>1059</v>
      </c>
      <c r="F6" s="16" t="s">
        <v>950</v>
      </c>
      <c r="G6" s="16" t="s">
        <v>12</v>
      </c>
      <c r="H6" s="28">
        <f>468500+432643</f>
        <v>901143</v>
      </c>
      <c r="I6" s="59" t="s">
        <v>312</v>
      </c>
      <c r="J6" s="26" t="str">
        <f t="shared" ref="J6:J83" si="2">LEFT(B6,3)</f>
        <v>412</v>
      </c>
      <c r="K6" s="4" t="str">
        <f t="shared" ref="K6:K83" si="3">IF(H6&lt;25000,"1",IF(H6&lt;125000,"2","3"))</f>
        <v>3</v>
      </c>
      <c r="L6" s="56"/>
      <c r="M6" s="56"/>
    </row>
    <row r="7" spans="1:13" x14ac:dyDescent="0.25">
      <c r="A7" s="16" t="s">
        <v>9</v>
      </c>
      <c r="B7" s="16">
        <v>522013</v>
      </c>
      <c r="C7" s="16">
        <v>40020</v>
      </c>
      <c r="D7" s="16">
        <v>2017</v>
      </c>
      <c r="E7" s="16" t="s">
        <v>1062</v>
      </c>
      <c r="F7" s="16" t="s">
        <v>950</v>
      </c>
      <c r="G7" s="16" t="s">
        <v>12</v>
      </c>
      <c r="H7" s="28">
        <v>136387</v>
      </c>
      <c r="I7" s="59" t="s">
        <v>312</v>
      </c>
      <c r="J7" s="26" t="str">
        <f t="shared" si="2"/>
        <v>522</v>
      </c>
      <c r="K7" s="4" t="str">
        <f t="shared" si="3"/>
        <v>3</v>
      </c>
      <c r="L7" s="56"/>
      <c r="M7" s="56"/>
    </row>
    <row r="8" spans="1:13" s="56" customFormat="1" x14ac:dyDescent="0.25">
      <c r="A8" s="16" t="s">
        <v>9</v>
      </c>
      <c r="B8" s="16">
        <v>411012</v>
      </c>
      <c r="C8" s="16">
        <v>40228</v>
      </c>
      <c r="D8" s="16">
        <v>2017</v>
      </c>
      <c r="E8" s="16" t="s">
        <v>914</v>
      </c>
      <c r="F8" s="16" t="s">
        <v>951</v>
      </c>
      <c r="G8" s="16" t="s">
        <v>907</v>
      </c>
      <c r="H8" s="28">
        <v>10950</v>
      </c>
      <c r="I8" s="59" t="s">
        <v>312</v>
      </c>
      <c r="J8" s="63" t="str">
        <f t="shared" ref="J8" si="4">LEFT(B8,3)</f>
        <v>411</v>
      </c>
      <c r="K8" s="56" t="str">
        <f t="shared" ref="K8" si="5">IF(H8&lt;25000,"1",IF(H8&lt;125000,"2","3"))</f>
        <v>1</v>
      </c>
    </row>
    <row r="9" spans="1:13" s="56" customFormat="1" x14ac:dyDescent="0.25">
      <c r="A9" s="16" t="s">
        <v>9</v>
      </c>
      <c r="B9" s="16">
        <v>411011</v>
      </c>
      <c r="C9" s="16">
        <v>40227</v>
      </c>
      <c r="D9" s="16">
        <v>2017</v>
      </c>
      <c r="E9" s="16" t="s">
        <v>914</v>
      </c>
      <c r="F9" s="16" t="s">
        <v>952</v>
      </c>
      <c r="G9" s="16" t="s">
        <v>907</v>
      </c>
      <c r="H9" s="28">
        <v>12422</v>
      </c>
      <c r="I9" s="59" t="s">
        <v>312</v>
      </c>
      <c r="J9" s="63" t="str">
        <f t="shared" ref="J9" si="6">LEFT(B9,3)</f>
        <v>411</v>
      </c>
      <c r="K9" s="56" t="str">
        <f t="shared" ref="K9" si="7">IF(H9&lt;25000,"1",IF(H9&lt;125000,"2","3"))</f>
        <v>1</v>
      </c>
    </row>
    <row r="10" spans="1:13" s="56" customFormat="1" x14ac:dyDescent="0.25">
      <c r="A10" s="16" t="s">
        <v>9</v>
      </c>
      <c r="B10" s="77">
        <v>311018</v>
      </c>
      <c r="C10" s="77">
        <v>40188</v>
      </c>
      <c r="D10" s="77">
        <v>2017</v>
      </c>
      <c r="E10" s="77" t="s">
        <v>915</v>
      </c>
      <c r="F10" s="77" t="s">
        <v>953</v>
      </c>
      <c r="G10" s="77" t="s">
        <v>12</v>
      </c>
      <c r="H10" s="78">
        <v>10000</v>
      </c>
      <c r="I10" s="79" t="s">
        <v>312</v>
      </c>
      <c r="J10" s="63" t="str">
        <f t="shared" ref="J10:J11" si="8">LEFT(B10,3)</f>
        <v>311</v>
      </c>
      <c r="K10" s="56" t="str">
        <f t="shared" ref="K10:K11" si="9">IF(H10&lt;25000,"1",IF(H10&lt;125000,"2","3"))</f>
        <v>1</v>
      </c>
    </row>
    <row r="11" spans="1:13" s="56" customFormat="1" x14ac:dyDescent="0.25">
      <c r="A11" s="16" t="s">
        <v>9</v>
      </c>
      <c r="B11" s="16">
        <v>412018</v>
      </c>
      <c r="C11" s="16">
        <v>40241</v>
      </c>
      <c r="D11" s="16">
        <v>2017</v>
      </c>
      <c r="E11" s="16" t="s">
        <v>916</v>
      </c>
      <c r="F11" s="16" t="s">
        <v>954</v>
      </c>
      <c r="G11" s="16" t="s">
        <v>12</v>
      </c>
      <c r="H11" s="28">
        <v>5000</v>
      </c>
      <c r="I11" s="59" t="s">
        <v>312</v>
      </c>
      <c r="J11" s="63" t="str">
        <f t="shared" si="8"/>
        <v>412</v>
      </c>
      <c r="K11" s="56" t="str">
        <f t="shared" si="9"/>
        <v>1</v>
      </c>
    </row>
    <row r="12" spans="1:13" x14ac:dyDescent="0.25">
      <c r="A12" s="16" t="s">
        <v>9</v>
      </c>
      <c r="B12" s="16">
        <v>422012</v>
      </c>
      <c r="C12" s="16">
        <v>40195</v>
      </c>
      <c r="D12" s="16">
        <v>2017</v>
      </c>
      <c r="E12" s="16" t="s">
        <v>149</v>
      </c>
      <c r="F12" s="16" t="s">
        <v>955</v>
      </c>
      <c r="G12" s="16" t="s">
        <v>47</v>
      </c>
      <c r="H12" s="28">
        <v>36000</v>
      </c>
      <c r="I12" s="59" t="s">
        <v>312</v>
      </c>
      <c r="J12" s="26" t="str">
        <f t="shared" si="2"/>
        <v>422</v>
      </c>
      <c r="K12" s="4" t="str">
        <f t="shared" si="3"/>
        <v>2</v>
      </c>
      <c r="L12" s="56"/>
      <c r="M12" s="56"/>
    </row>
    <row r="13" spans="1:13" s="56" customFormat="1" x14ac:dyDescent="0.25">
      <c r="A13" s="16" t="s">
        <v>9</v>
      </c>
      <c r="B13" s="16">
        <v>621013</v>
      </c>
      <c r="C13" s="16">
        <v>40084</v>
      </c>
      <c r="D13" s="16">
        <v>2017</v>
      </c>
      <c r="E13" s="16" t="s">
        <v>155</v>
      </c>
      <c r="F13" s="16" t="s">
        <v>956</v>
      </c>
      <c r="G13" s="16" t="s">
        <v>65</v>
      </c>
      <c r="H13" s="28">
        <v>10000</v>
      </c>
      <c r="I13" s="59" t="s">
        <v>312</v>
      </c>
      <c r="J13" s="63" t="str">
        <f t="shared" si="2"/>
        <v>621</v>
      </c>
      <c r="K13" s="56" t="str">
        <f t="shared" si="3"/>
        <v>1</v>
      </c>
    </row>
    <row r="14" spans="1:13" x14ac:dyDescent="0.25">
      <c r="A14" s="16" t="s">
        <v>9</v>
      </c>
      <c r="B14" s="16">
        <v>412018</v>
      </c>
      <c r="C14" s="16">
        <v>40241</v>
      </c>
      <c r="D14" s="16">
        <v>2017</v>
      </c>
      <c r="E14" s="16" t="s">
        <v>140</v>
      </c>
      <c r="F14" s="16" t="s">
        <v>957</v>
      </c>
      <c r="G14" s="16" t="s">
        <v>30</v>
      </c>
      <c r="H14" s="28">
        <v>60000</v>
      </c>
      <c r="I14" s="59" t="s">
        <v>312</v>
      </c>
      <c r="J14" s="26" t="str">
        <f t="shared" si="2"/>
        <v>412</v>
      </c>
      <c r="K14" s="4" t="str">
        <f t="shared" si="3"/>
        <v>2</v>
      </c>
      <c r="L14" s="56"/>
      <c r="M14" s="56"/>
    </row>
    <row r="15" spans="1:13" x14ac:dyDescent="0.25">
      <c r="A15" s="16" t="s">
        <v>9</v>
      </c>
      <c r="B15" s="16">
        <v>412018</v>
      </c>
      <c r="C15" s="16">
        <v>40241</v>
      </c>
      <c r="D15" s="16">
        <v>2017</v>
      </c>
      <c r="E15" s="16" t="s">
        <v>917</v>
      </c>
      <c r="F15" s="16" t="s">
        <v>958</v>
      </c>
      <c r="G15" s="16" t="s">
        <v>19</v>
      </c>
      <c r="H15" s="28">
        <v>110000</v>
      </c>
      <c r="I15" s="59" t="s">
        <v>312</v>
      </c>
      <c r="J15" s="26" t="str">
        <f t="shared" si="2"/>
        <v>412</v>
      </c>
      <c r="K15" s="4" t="str">
        <f t="shared" si="3"/>
        <v>2</v>
      </c>
      <c r="L15" s="56"/>
      <c r="M15" s="56"/>
    </row>
    <row r="16" spans="1:13" s="56" customFormat="1" x14ac:dyDescent="0.25">
      <c r="A16" s="16" t="s">
        <v>9</v>
      </c>
      <c r="B16" s="5">
        <v>311014</v>
      </c>
      <c r="C16" s="16">
        <v>40155</v>
      </c>
      <c r="D16" s="16">
        <v>2017</v>
      </c>
      <c r="E16" s="16" t="s">
        <v>832</v>
      </c>
      <c r="F16" s="16" t="s">
        <v>950</v>
      </c>
      <c r="G16" s="16" t="s">
        <v>12</v>
      </c>
      <c r="H16" s="69">
        <f>787126+25000+50000+738947+45000</f>
        <v>1646073</v>
      </c>
      <c r="I16" s="59" t="s">
        <v>312</v>
      </c>
      <c r="J16" s="63" t="str">
        <f t="shared" ref="J16:J21" si="10">LEFT(B16,3)</f>
        <v>311</v>
      </c>
      <c r="K16" s="56" t="str">
        <f t="shared" ref="K16:K33" si="11">IF(H16&lt;25000,"1",IF(H16&lt;125000,"2","3"))</f>
        <v>3</v>
      </c>
    </row>
    <row r="17" spans="1:13" s="56" customFormat="1" x14ac:dyDescent="0.25">
      <c r="A17" s="16" t="s">
        <v>9</v>
      </c>
      <c r="B17" s="5">
        <v>412018</v>
      </c>
      <c r="C17" s="16">
        <v>40241</v>
      </c>
      <c r="D17" s="16">
        <v>2017</v>
      </c>
      <c r="E17" s="16" t="s">
        <v>1066</v>
      </c>
      <c r="F17" s="16" t="s">
        <v>959</v>
      </c>
      <c r="G17" s="16" t="s">
        <v>19</v>
      </c>
      <c r="H17" s="69">
        <v>18000</v>
      </c>
      <c r="I17" s="59" t="s">
        <v>312</v>
      </c>
      <c r="J17" s="63" t="str">
        <f t="shared" si="10"/>
        <v>412</v>
      </c>
      <c r="K17" s="56" t="str">
        <f t="shared" si="11"/>
        <v>1</v>
      </c>
      <c r="M17" s="56">
        <v>421018</v>
      </c>
    </row>
    <row r="18" spans="1:13" s="56" customFormat="1" x14ac:dyDescent="0.25">
      <c r="A18" s="16" t="s">
        <v>9</v>
      </c>
      <c r="B18" s="5">
        <v>311016</v>
      </c>
      <c r="C18" s="16">
        <v>40156</v>
      </c>
      <c r="D18" s="16">
        <v>2017</v>
      </c>
      <c r="E18" s="16" t="s">
        <v>335</v>
      </c>
      <c r="F18" s="16" t="s">
        <v>960</v>
      </c>
      <c r="G18" s="16" t="s">
        <v>90</v>
      </c>
      <c r="H18" s="69">
        <v>51525</v>
      </c>
      <c r="I18" s="59" t="s">
        <v>312</v>
      </c>
      <c r="J18" s="63" t="str">
        <f t="shared" si="10"/>
        <v>311</v>
      </c>
      <c r="K18" s="56" t="str">
        <f t="shared" si="11"/>
        <v>2</v>
      </c>
    </row>
    <row r="19" spans="1:13" s="56" customFormat="1" x14ac:dyDescent="0.25">
      <c r="A19" s="16" t="s">
        <v>9</v>
      </c>
      <c r="B19" s="5">
        <v>311016</v>
      </c>
      <c r="C19" s="16">
        <v>40156</v>
      </c>
      <c r="D19" s="16">
        <v>2017</v>
      </c>
      <c r="E19" s="16" t="s">
        <v>335</v>
      </c>
      <c r="F19" s="16" t="s">
        <v>961</v>
      </c>
      <c r="G19" s="16" t="s">
        <v>90</v>
      </c>
      <c r="H19" s="69">
        <v>48475</v>
      </c>
      <c r="I19" s="59" t="s">
        <v>312</v>
      </c>
      <c r="J19" s="63" t="str">
        <f t="shared" si="10"/>
        <v>311</v>
      </c>
      <c r="K19" s="56" t="str">
        <f t="shared" si="11"/>
        <v>2</v>
      </c>
    </row>
    <row r="20" spans="1:13" s="56" customFormat="1" x14ac:dyDescent="0.25">
      <c r="A20" s="16" t="s">
        <v>9</v>
      </c>
      <c r="B20" s="5">
        <v>311029</v>
      </c>
      <c r="C20" s="16">
        <v>40741</v>
      </c>
      <c r="D20" s="16">
        <v>2017</v>
      </c>
      <c r="E20" s="16" t="s">
        <v>1095</v>
      </c>
      <c r="F20" s="16" t="s">
        <v>1096</v>
      </c>
      <c r="G20" s="16" t="s">
        <v>34</v>
      </c>
      <c r="H20" s="69">
        <f>24420+100000</f>
        <v>124420</v>
      </c>
      <c r="I20" s="59" t="s">
        <v>312</v>
      </c>
      <c r="J20" s="63" t="str">
        <f t="shared" si="10"/>
        <v>311</v>
      </c>
      <c r="K20" s="56" t="str">
        <f t="shared" si="11"/>
        <v>2</v>
      </c>
    </row>
    <row r="21" spans="1:13" s="56" customFormat="1" x14ac:dyDescent="0.25">
      <c r="A21" s="16" t="s">
        <v>9</v>
      </c>
      <c r="B21" s="5">
        <v>412022</v>
      </c>
      <c r="C21" s="16">
        <v>40620</v>
      </c>
      <c r="D21" s="16">
        <v>2017</v>
      </c>
      <c r="E21" s="16" t="s">
        <v>918</v>
      </c>
      <c r="F21" s="16" t="s">
        <v>962</v>
      </c>
      <c r="G21" s="16" t="s">
        <v>12</v>
      </c>
      <c r="H21" s="69">
        <v>204405</v>
      </c>
      <c r="I21" s="59" t="s">
        <v>312</v>
      </c>
      <c r="J21" s="63" t="str">
        <f t="shared" si="10"/>
        <v>412</v>
      </c>
      <c r="K21" s="56" t="str">
        <f t="shared" si="11"/>
        <v>3</v>
      </c>
    </row>
    <row r="22" spans="1:13" x14ac:dyDescent="0.25">
      <c r="A22" s="16" t="s">
        <v>9</v>
      </c>
      <c r="B22" s="16">
        <v>412018</v>
      </c>
      <c r="C22" s="16">
        <v>40241</v>
      </c>
      <c r="D22" s="16">
        <v>2017</v>
      </c>
      <c r="E22" s="16" t="s">
        <v>890</v>
      </c>
      <c r="F22" s="16" t="s">
        <v>963</v>
      </c>
      <c r="G22" s="16" t="s">
        <v>19</v>
      </c>
      <c r="H22" s="28">
        <v>21939</v>
      </c>
      <c r="I22" s="59" t="s">
        <v>312</v>
      </c>
      <c r="J22" s="26" t="str">
        <f t="shared" si="2"/>
        <v>412</v>
      </c>
      <c r="K22" s="56" t="str">
        <f t="shared" si="11"/>
        <v>1</v>
      </c>
      <c r="L22" s="56"/>
      <c r="M22" s="56"/>
    </row>
    <row r="23" spans="1:13" x14ac:dyDescent="0.25">
      <c r="A23" s="16" t="s">
        <v>9</v>
      </c>
      <c r="B23" s="16">
        <v>412018</v>
      </c>
      <c r="C23" s="16">
        <v>40241</v>
      </c>
      <c r="D23" s="16">
        <v>2017</v>
      </c>
      <c r="E23" s="16" t="s">
        <v>919</v>
      </c>
      <c r="F23" s="16" t="s">
        <v>964</v>
      </c>
      <c r="G23" s="16" t="s">
        <v>34</v>
      </c>
      <c r="H23" s="28">
        <v>24999</v>
      </c>
      <c r="I23" s="59" t="s">
        <v>312</v>
      </c>
      <c r="J23" s="26" t="str">
        <f t="shared" si="2"/>
        <v>412</v>
      </c>
      <c r="K23" s="56" t="str">
        <f t="shared" si="11"/>
        <v>1</v>
      </c>
      <c r="L23" s="56"/>
      <c r="M23" s="56"/>
    </row>
    <row r="24" spans="1:13" x14ac:dyDescent="0.25">
      <c r="A24" s="16" t="s">
        <v>9</v>
      </c>
      <c r="B24" s="16">
        <v>412018</v>
      </c>
      <c r="C24" s="16">
        <v>40241</v>
      </c>
      <c r="D24" s="16">
        <v>2017</v>
      </c>
      <c r="E24" s="16" t="s">
        <v>139</v>
      </c>
      <c r="F24" s="16" t="s">
        <v>965</v>
      </c>
      <c r="G24" s="16" t="s">
        <v>12</v>
      </c>
      <c r="H24" s="28">
        <v>24999</v>
      </c>
      <c r="I24" s="59" t="s">
        <v>312</v>
      </c>
      <c r="J24" s="26" t="str">
        <f t="shared" si="2"/>
        <v>412</v>
      </c>
      <c r="K24" s="56" t="str">
        <f t="shared" si="11"/>
        <v>1</v>
      </c>
      <c r="L24" s="56"/>
      <c r="M24" s="56"/>
    </row>
    <row r="25" spans="1:13" x14ac:dyDescent="0.25">
      <c r="A25" s="16" t="s">
        <v>9</v>
      </c>
      <c r="B25" s="16">
        <v>412018</v>
      </c>
      <c r="C25" s="16">
        <v>40241</v>
      </c>
      <c r="D25" s="16">
        <v>2017</v>
      </c>
      <c r="E25" s="16" t="s">
        <v>146</v>
      </c>
      <c r="F25" s="16" t="s">
        <v>966</v>
      </c>
      <c r="G25" s="16" t="s">
        <v>19</v>
      </c>
      <c r="H25" s="28">
        <v>72000</v>
      </c>
      <c r="I25" s="59" t="s">
        <v>312</v>
      </c>
      <c r="J25" s="26" t="str">
        <f t="shared" si="2"/>
        <v>412</v>
      </c>
      <c r="K25" s="56" t="str">
        <f t="shared" si="11"/>
        <v>2</v>
      </c>
      <c r="L25" s="56"/>
      <c r="M25" s="56"/>
    </row>
    <row r="26" spans="1:13" x14ac:dyDescent="0.25">
      <c r="A26" s="16" t="s">
        <v>9</v>
      </c>
      <c r="B26" s="16">
        <v>412018</v>
      </c>
      <c r="C26" s="16">
        <v>40241</v>
      </c>
      <c r="D26" s="16">
        <v>2017</v>
      </c>
      <c r="E26" s="16" t="s">
        <v>920</v>
      </c>
      <c r="F26" s="16" t="s">
        <v>967</v>
      </c>
      <c r="G26" s="16" t="s">
        <v>62</v>
      </c>
      <c r="H26" s="28">
        <v>5000</v>
      </c>
      <c r="I26" s="59" t="s">
        <v>312</v>
      </c>
      <c r="J26" s="26" t="str">
        <f t="shared" si="2"/>
        <v>412</v>
      </c>
      <c r="K26" s="56" t="str">
        <f t="shared" si="11"/>
        <v>1</v>
      </c>
      <c r="L26" s="56"/>
      <c r="M26" s="56"/>
    </row>
    <row r="27" spans="1:13" x14ac:dyDescent="0.25">
      <c r="A27" s="16" t="s">
        <v>9</v>
      </c>
      <c r="B27" s="16">
        <v>412018</v>
      </c>
      <c r="C27" s="16">
        <v>40241</v>
      </c>
      <c r="D27" s="16">
        <v>2017</v>
      </c>
      <c r="E27" s="16" t="s">
        <v>152</v>
      </c>
      <c r="F27" s="16" t="s">
        <v>968</v>
      </c>
      <c r="G27" s="16" t="s">
        <v>50</v>
      </c>
      <c r="H27" s="28">
        <v>35000</v>
      </c>
      <c r="I27" s="59" t="s">
        <v>312</v>
      </c>
      <c r="J27" s="26" t="str">
        <f t="shared" si="2"/>
        <v>412</v>
      </c>
      <c r="K27" s="56" t="str">
        <f t="shared" si="11"/>
        <v>2</v>
      </c>
      <c r="L27" s="56"/>
      <c r="M27" s="56"/>
    </row>
    <row r="28" spans="1:13" x14ac:dyDescent="0.25">
      <c r="A28" s="16" t="s">
        <v>9</v>
      </c>
      <c r="B28" s="16">
        <v>412015</v>
      </c>
      <c r="C28" s="16">
        <v>40245</v>
      </c>
      <c r="D28" s="16">
        <v>2017</v>
      </c>
      <c r="E28" s="16" t="s">
        <v>918</v>
      </c>
      <c r="F28" s="16" t="s">
        <v>969</v>
      </c>
      <c r="G28" s="16" t="s">
        <v>12</v>
      </c>
      <c r="H28" s="28">
        <v>25000</v>
      </c>
      <c r="I28" s="59" t="s">
        <v>312</v>
      </c>
      <c r="J28" s="26" t="str">
        <f t="shared" si="2"/>
        <v>412</v>
      </c>
      <c r="K28" s="56" t="str">
        <f t="shared" si="11"/>
        <v>2</v>
      </c>
      <c r="L28" s="56"/>
      <c r="M28" s="56"/>
    </row>
    <row r="29" spans="1:13" x14ac:dyDescent="0.25">
      <c r="A29" s="16" t="s">
        <v>9</v>
      </c>
      <c r="B29" s="16">
        <v>412020</v>
      </c>
      <c r="C29" s="16">
        <v>40618</v>
      </c>
      <c r="D29" s="16">
        <v>2017</v>
      </c>
      <c r="E29" s="16" t="s">
        <v>918</v>
      </c>
      <c r="F29" s="16" t="s">
        <v>970</v>
      </c>
      <c r="G29" s="16" t="s">
        <v>12</v>
      </c>
      <c r="H29" s="28">
        <v>470210</v>
      </c>
      <c r="I29" s="59" t="s">
        <v>312</v>
      </c>
      <c r="J29" s="26" t="str">
        <f t="shared" si="2"/>
        <v>412</v>
      </c>
      <c r="K29" s="56" t="str">
        <f t="shared" si="11"/>
        <v>3</v>
      </c>
      <c r="L29" s="56"/>
      <c r="M29" s="56"/>
    </row>
    <row r="30" spans="1:13" x14ac:dyDescent="0.25">
      <c r="A30" s="16" t="s">
        <v>9</v>
      </c>
      <c r="B30" s="16">
        <v>412018</v>
      </c>
      <c r="C30" s="16">
        <v>40241</v>
      </c>
      <c r="D30" s="16">
        <v>2017</v>
      </c>
      <c r="E30" s="16" t="s">
        <v>148</v>
      </c>
      <c r="F30" s="16" t="s">
        <v>971</v>
      </c>
      <c r="G30" s="16" t="s">
        <v>44</v>
      </c>
      <c r="H30" s="28">
        <v>25000</v>
      </c>
      <c r="I30" s="59" t="s">
        <v>312</v>
      </c>
      <c r="J30" s="26" t="str">
        <f t="shared" si="2"/>
        <v>412</v>
      </c>
      <c r="K30" s="56" t="str">
        <f t="shared" si="11"/>
        <v>2</v>
      </c>
      <c r="L30" s="56"/>
      <c r="M30" s="56">
        <v>421018</v>
      </c>
    </row>
    <row r="31" spans="1:13" x14ac:dyDescent="0.25">
      <c r="A31" s="16" t="s">
        <v>9</v>
      </c>
      <c r="B31" s="16">
        <v>412018</v>
      </c>
      <c r="C31" s="16">
        <v>40241</v>
      </c>
      <c r="D31" s="16">
        <v>2017</v>
      </c>
      <c r="E31" s="16" t="s">
        <v>143</v>
      </c>
      <c r="F31" s="16" t="s">
        <v>972</v>
      </c>
      <c r="G31" s="16" t="s">
        <v>34</v>
      </c>
      <c r="H31" s="28">
        <v>21939</v>
      </c>
      <c r="I31" s="59" t="s">
        <v>312</v>
      </c>
      <c r="J31" s="26" t="str">
        <f t="shared" si="2"/>
        <v>412</v>
      </c>
      <c r="K31" s="56" t="str">
        <f t="shared" si="11"/>
        <v>1</v>
      </c>
      <c r="L31" s="56"/>
      <c r="M31" s="56"/>
    </row>
    <row r="32" spans="1:13" x14ac:dyDescent="0.25">
      <c r="A32" s="16" t="s">
        <v>9</v>
      </c>
      <c r="B32" s="16">
        <v>412018</v>
      </c>
      <c r="C32" s="16">
        <v>40241</v>
      </c>
      <c r="D32" s="16">
        <v>2017</v>
      </c>
      <c r="E32" s="16" t="s">
        <v>144</v>
      </c>
      <c r="F32" s="16" t="s">
        <v>973</v>
      </c>
      <c r="G32" s="16" t="s">
        <v>34</v>
      </c>
      <c r="H32" s="28">
        <v>25000</v>
      </c>
      <c r="I32" s="59" t="s">
        <v>312</v>
      </c>
      <c r="J32" s="26" t="str">
        <f t="shared" si="2"/>
        <v>412</v>
      </c>
      <c r="K32" s="56" t="str">
        <f t="shared" si="11"/>
        <v>2</v>
      </c>
      <c r="L32" s="56"/>
      <c r="M32" s="56"/>
    </row>
    <row r="33" spans="1:13" x14ac:dyDescent="0.25">
      <c r="A33" s="16" t="s">
        <v>9</v>
      </c>
      <c r="B33" s="16">
        <v>221018</v>
      </c>
      <c r="C33" s="16">
        <v>40585</v>
      </c>
      <c r="D33" s="16">
        <v>2017</v>
      </c>
      <c r="E33" s="16" t="s">
        <v>904</v>
      </c>
      <c r="F33" s="16" t="s">
        <v>974</v>
      </c>
      <c r="G33" s="16" t="s">
        <v>12</v>
      </c>
      <c r="H33" s="28">
        <f>1048070</f>
        <v>1048070</v>
      </c>
      <c r="I33" s="59" t="s">
        <v>1092</v>
      </c>
      <c r="J33" s="26" t="str">
        <f t="shared" si="2"/>
        <v>221</v>
      </c>
      <c r="K33" s="56" t="str">
        <f t="shared" si="11"/>
        <v>3</v>
      </c>
      <c r="L33" s="56"/>
      <c r="M33" s="56"/>
    </row>
    <row r="34" spans="1:13" x14ac:dyDescent="0.25">
      <c r="A34" s="16" t="s">
        <v>9</v>
      </c>
      <c r="B34" s="16">
        <v>412018</v>
      </c>
      <c r="C34" s="16">
        <v>40241</v>
      </c>
      <c r="D34" s="16">
        <v>2017</v>
      </c>
      <c r="E34" s="16" t="s">
        <v>771</v>
      </c>
      <c r="F34" s="16" t="s">
        <v>975</v>
      </c>
      <c r="G34" s="16" t="s">
        <v>19</v>
      </c>
      <c r="H34" s="28">
        <v>25000</v>
      </c>
      <c r="I34" s="59" t="s">
        <v>312</v>
      </c>
      <c r="J34" s="26" t="str">
        <f t="shared" si="2"/>
        <v>412</v>
      </c>
      <c r="K34" s="4" t="str">
        <f t="shared" si="3"/>
        <v>2</v>
      </c>
      <c r="L34" s="56"/>
      <c r="M34" s="56"/>
    </row>
    <row r="35" spans="1:13" x14ac:dyDescent="0.25">
      <c r="A35" s="16" t="s">
        <v>9</v>
      </c>
      <c r="B35" s="16">
        <v>412018</v>
      </c>
      <c r="C35" s="16">
        <v>40241</v>
      </c>
      <c r="D35" s="16">
        <v>2017</v>
      </c>
      <c r="E35" s="16" t="s">
        <v>921</v>
      </c>
      <c r="F35" s="16" t="s">
        <v>976</v>
      </c>
      <c r="G35" s="16" t="s">
        <v>908</v>
      </c>
      <c r="H35" s="28">
        <v>10544</v>
      </c>
      <c r="I35" s="59" t="s">
        <v>312</v>
      </c>
      <c r="J35" s="26" t="str">
        <f t="shared" si="2"/>
        <v>412</v>
      </c>
      <c r="K35" s="4" t="str">
        <f t="shared" si="3"/>
        <v>1</v>
      </c>
      <c r="L35" s="56"/>
      <c r="M35" s="56"/>
    </row>
    <row r="36" spans="1:13" x14ac:dyDescent="0.25">
      <c r="A36" s="16" t="s">
        <v>9</v>
      </c>
      <c r="B36" s="16">
        <v>412016</v>
      </c>
      <c r="C36" s="16">
        <v>40239</v>
      </c>
      <c r="D36" s="16">
        <v>2017</v>
      </c>
      <c r="E36" s="16" t="s">
        <v>1064</v>
      </c>
      <c r="F36" s="16" t="s">
        <v>977</v>
      </c>
      <c r="G36" s="16" t="s">
        <v>19</v>
      </c>
      <c r="H36" s="28">
        <v>108370</v>
      </c>
      <c r="I36" s="59" t="s">
        <v>312</v>
      </c>
      <c r="J36" s="26" t="str">
        <f t="shared" si="2"/>
        <v>412</v>
      </c>
      <c r="K36" s="4" t="str">
        <f t="shared" si="3"/>
        <v>2</v>
      </c>
      <c r="L36" s="56"/>
      <c r="M36" s="56"/>
    </row>
    <row r="37" spans="1:13" x14ac:dyDescent="0.25">
      <c r="A37" s="16" t="s">
        <v>9</v>
      </c>
      <c r="B37" s="16">
        <v>412018</v>
      </c>
      <c r="C37" s="16">
        <v>40241</v>
      </c>
      <c r="D37" s="16">
        <v>2017</v>
      </c>
      <c r="E37" s="16" t="s">
        <v>922</v>
      </c>
      <c r="F37" s="16" t="s">
        <v>978</v>
      </c>
      <c r="G37" s="16" t="s">
        <v>19</v>
      </c>
      <c r="H37" s="28">
        <v>14578</v>
      </c>
      <c r="I37" s="59" t="s">
        <v>312</v>
      </c>
      <c r="J37" s="26" t="str">
        <f t="shared" si="2"/>
        <v>412</v>
      </c>
      <c r="K37" s="4" t="str">
        <f t="shared" si="3"/>
        <v>1</v>
      </c>
      <c r="L37" s="56"/>
      <c r="M37" s="56"/>
    </row>
    <row r="38" spans="1:13" x14ac:dyDescent="0.25">
      <c r="A38" s="16" t="s">
        <v>9</v>
      </c>
      <c r="B38" s="16">
        <v>522013</v>
      </c>
      <c r="C38" s="16">
        <v>40020</v>
      </c>
      <c r="D38" s="16">
        <v>2017</v>
      </c>
      <c r="E38" s="16" t="s">
        <v>1063</v>
      </c>
      <c r="F38" s="16" t="s">
        <v>979</v>
      </c>
      <c r="G38" s="16" t="s">
        <v>12</v>
      </c>
      <c r="H38" s="28">
        <v>160462</v>
      </c>
      <c r="I38" s="59" t="s">
        <v>312</v>
      </c>
      <c r="J38" s="26" t="str">
        <f t="shared" si="2"/>
        <v>522</v>
      </c>
      <c r="K38" s="4" t="str">
        <f t="shared" si="3"/>
        <v>3</v>
      </c>
      <c r="L38" s="56"/>
      <c r="M38" s="56"/>
    </row>
    <row r="39" spans="1:13" x14ac:dyDescent="0.25">
      <c r="A39" s="16" t="s">
        <v>9</v>
      </c>
      <c r="B39" s="16">
        <v>412015</v>
      </c>
      <c r="C39" s="16">
        <v>40245</v>
      </c>
      <c r="D39" s="16">
        <v>2017</v>
      </c>
      <c r="E39" s="16" t="s">
        <v>918</v>
      </c>
      <c r="F39" s="16" t="s">
        <v>980</v>
      </c>
      <c r="G39" s="16" t="s">
        <v>12</v>
      </c>
      <c r="H39" s="28">
        <v>113267</v>
      </c>
      <c r="I39" s="59" t="s">
        <v>312</v>
      </c>
      <c r="J39" s="26" t="str">
        <f t="shared" si="2"/>
        <v>412</v>
      </c>
      <c r="K39" s="4" t="str">
        <f t="shared" si="3"/>
        <v>2</v>
      </c>
      <c r="L39" s="56"/>
      <c r="M39" s="56"/>
    </row>
    <row r="40" spans="1:13" s="56" customFormat="1" x14ac:dyDescent="0.25">
      <c r="A40" s="16" t="s">
        <v>9</v>
      </c>
      <c r="B40" s="16">
        <v>412015</v>
      </c>
      <c r="C40" s="16">
        <v>40245</v>
      </c>
      <c r="D40" s="16">
        <v>2017</v>
      </c>
      <c r="E40" s="16" t="s">
        <v>918</v>
      </c>
      <c r="F40" s="16" t="s">
        <v>1099</v>
      </c>
      <c r="G40" s="16" t="s">
        <v>12</v>
      </c>
      <c r="H40" s="28">
        <v>25000</v>
      </c>
      <c r="I40" s="59" t="s">
        <v>312</v>
      </c>
      <c r="J40" s="63" t="str">
        <f t="shared" si="2"/>
        <v>412</v>
      </c>
      <c r="K40" s="56" t="str">
        <f t="shared" si="3"/>
        <v>2</v>
      </c>
    </row>
    <row r="41" spans="1:13" x14ac:dyDescent="0.25">
      <c r="A41" s="16" t="s">
        <v>9</v>
      </c>
      <c r="B41" s="16">
        <v>411013</v>
      </c>
      <c r="C41" s="16">
        <v>40621</v>
      </c>
      <c r="D41" s="16">
        <v>2017</v>
      </c>
      <c r="E41" s="16" t="s">
        <v>1067</v>
      </c>
      <c r="F41" s="16" t="s">
        <v>981</v>
      </c>
      <c r="G41" s="16" t="s">
        <v>12</v>
      </c>
      <c r="H41" s="28">
        <v>119000</v>
      </c>
      <c r="I41" s="59" t="s">
        <v>312</v>
      </c>
      <c r="J41" s="26" t="str">
        <f t="shared" si="2"/>
        <v>411</v>
      </c>
      <c r="K41" s="4" t="str">
        <f t="shared" si="3"/>
        <v>2</v>
      </c>
      <c r="L41" s="56"/>
      <c r="M41" s="56"/>
    </row>
    <row r="42" spans="1:13" x14ac:dyDescent="0.25">
      <c r="A42" s="16" t="s">
        <v>9</v>
      </c>
      <c r="B42" s="16">
        <v>411019</v>
      </c>
      <c r="C42" s="16">
        <v>40714</v>
      </c>
      <c r="D42" s="16">
        <v>2017</v>
      </c>
      <c r="E42" s="16" t="s">
        <v>634</v>
      </c>
      <c r="F42" s="16" t="s">
        <v>906</v>
      </c>
      <c r="G42" s="16" t="s">
        <v>12</v>
      </c>
      <c r="H42" s="28">
        <v>729391</v>
      </c>
      <c r="I42" s="59" t="s">
        <v>312</v>
      </c>
      <c r="J42" s="26" t="str">
        <f t="shared" si="2"/>
        <v>411</v>
      </c>
      <c r="K42" s="4" t="str">
        <f t="shared" si="3"/>
        <v>3</v>
      </c>
      <c r="L42" s="56"/>
      <c r="M42" s="56"/>
    </row>
    <row r="43" spans="1:13" x14ac:dyDescent="0.25">
      <c r="A43" s="16" t="s">
        <v>9</v>
      </c>
      <c r="B43" s="16">
        <v>813014</v>
      </c>
      <c r="C43" s="16">
        <v>40373</v>
      </c>
      <c r="D43" s="16">
        <v>2017</v>
      </c>
      <c r="E43" s="16" t="s">
        <v>134</v>
      </c>
      <c r="F43" s="16" t="s">
        <v>982</v>
      </c>
      <c r="G43" s="16" t="s">
        <v>19</v>
      </c>
      <c r="H43" s="28">
        <v>40000</v>
      </c>
      <c r="I43" s="59" t="s">
        <v>312</v>
      </c>
      <c r="J43" s="26" t="str">
        <f t="shared" si="2"/>
        <v>813</v>
      </c>
      <c r="K43" s="4" t="str">
        <f t="shared" si="3"/>
        <v>2</v>
      </c>
      <c r="L43" s="56"/>
      <c r="M43" s="56"/>
    </row>
    <row r="44" spans="1:13" x14ac:dyDescent="0.25">
      <c r="A44" s="16" t="s">
        <v>9</v>
      </c>
      <c r="B44" s="16">
        <v>422012</v>
      </c>
      <c r="C44" s="16">
        <v>40195</v>
      </c>
      <c r="D44" s="16">
        <v>2017</v>
      </c>
      <c r="E44" s="16" t="s">
        <v>923</v>
      </c>
      <c r="F44" s="16" t="s">
        <v>983</v>
      </c>
      <c r="G44" s="16" t="s">
        <v>19</v>
      </c>
      <c r="H44" s="28">
        <v>12000</v>
      </c>
      <c r="I44" s="59" t="s">
        <v>312</v>
      </c>
      <c r="J44" s="26" t="str">
        <f t="shared" si="2"/>
        <v>422</v>
      </c>
      <c r="K44" s="4" t="str">
        <f t="shared" si="3"/>
        <v>1</v>
      </c>
      <c r="L44" s="56"/>
      <c r="M44" s="56"/>
    </row>
    <row r="45" spans="1:13" x14ac:dyDescent="0.25">
      <c r="A45" s="16" t="s">
        <v>9</v>
      </c>
      <c r="B45" s="16">
        <v>421014</v>
      </c>
      <c r="C45" s="16">
        <v>40622</v>
      </c>
      <c r="D45" s="16">
        <v>2017</v>
      </c>
      <c r="E45" s="16" t="s">
        <v>1060</v>
      </c>
      <c r="F45" s="16" t="s">
        <v>950</v>
      </c>
      <c r="G45" s="16" t="s">
        <v>12</v>
      </c>
      <c r="H45" s="28">
        <v>1032666</v>
      </c>
      <c r="I45" s="59" t="s">
        <v>312</v>
      </c>
      <c r="J45" s="26" t="str">
        <f t="shared" si="2"/>
        <v>421</v>
      </c>
      <c r="K45" s="4" t="str">
        <f t="shared" si="3"/>
        <v>3</v>
      </c>
      <c r="L45" s="56"/>
      <c r="M45" s="56"/>
    </row>
    <row r="46" spans="1:13" x14ac:dyDescent="0.25">
      <c r="A46" s="16" t="s">
        <v>9</v>
      </c>
      <c r="B46" s="16">
        <v>311016</v>
      </c>
      <c r="C46" s="16">
        <v>40156</v>
      </c>
      <c r="D46" s="16">
        <v>2017</v>
      </c>
      <c r="E46" s="16" t="s">
        <v>124</v>
      </c>
      <c r="F46" s="16" t="s">
        <v>984</v>
      </c>
      <c r="G46" s="16" t="s">
        <v>58</v>
      </c>
      <c r="H46" s="28">
        <v>246250</v>
      </c>
      <c r="I46" s="59" t="s">
        <v>312</v>
      </c>
      <c r="J46" s="26" t="str">
        <f t="shared" si="2"/>
        <v>311</v>
      </c>
      <c r="K46" s="4" t="str">
        <f t="shared" si="3"/>
        <v>3</v>
      </c>
      <c r="L46" s="56"/>
      <c r="M46" s="56"/>
    </row>
    <row r="47" spans="1:13" x14ac:dyDescent="0.25">
      <c r="A47" s="16" t="s">
        <v>9</v>
      </c>
      <c r="B47" s="16">
        <v>422012</v>
      </c>
      <c r="C47" s="16">
        <v>40195</v>
      </c>
      <c r="D47" s="16">
        <v>2017</v>
      </c>
      <c r="E47" s="16" t="s">
        <v>924</v>
      </c>
      <c r="F47" s="16" t="s">
        <v>985</v>
      </c>
      <c r="G47" s="16" t="s">
        <v>297</v>
      </c>
      <c r="H47" s="28">
        <v>5000</v>
      </c>
      <c r="I47" s="59" t="s">
        <v>312</v>
      </c>
      <c r="J47" s="26" t="str">
        <f t="shared" si="2"/>
        <v>422</v>
      </c>
      <c r="K47" s="4" t="str">
        <f t="shared" si="3"/>
        <v>1</v>
      </c>
      <c r="L47" s="56"/>
      <c r="M47" s="56"/>
    </row>
    <row r="48" spans="1:13" x14ac:dyDescent="0.25">
      <c r="A48" s="16" t="s">
        <v>9</v>
      </c>
      <c r="B48" s="16">
        <v>311016</v>
      </c>
      <c r="C48" s="16">
        <v>40156</v>
      </c>
      <c r="D48" s="16">
        <v>2017</v>
      </c>
      <c r="E48" s="16" t="s">
        <v>123</v>
      </c>
      <c r="F48" s="16" t="s">
        <v>986</v>
      </c>
      <c r="G48" s="16" t="s">
        <v>19</v>
      </c>
      <c r="H48" s="28">
        <v>123000</v>
      </c>
      <c r="I48" s="59" t="s">
        <v>312</v>
      </c>
      <c r="J48" s="26" t="str">
        <f t="shared" si="2"/>
        <v>311</v>
      </c>
      <c r="K48" s="4" t="str">
        <f t="shared" si="3"/>
        <v>2</v>
      </c>
      <c r="L48" s="56"/>
      <c r="M48" s="56"/>
    </row>
    <row r="49" spans="1:13" x14ac:dyDescent="0.25">
      <c r="A49" s="16" t="s">
        <v>9</v>
      </c>
      <c r="B49" s="16">
        <v>522015</v>
      </c>
      <c r="C49" s="16">
        <v>40751</v>
      </c>
      <c r="D49" s="16">
        <v>2017</v>
      </c>
      <c r="E49" s="16" t="s">
        <v>211</v>
      </c>
      <c r="F49" s="16" t="s">
        <v>987</v>
      </c>
      <c r="G49" s="16" t="s">
        <v>34</v>
      </c>
      <c r="H49" s="28">
        <v>42000</v>
      </c>
      <c r="I49" s="59" t="s">
        <v>312</v>
      </c>
      <c r="J49" s="26" t="str">
        <f t="shared" si="2"/>
        <v>522</v>
      </c>
      <c r="K49" s="4" t="str">
        <f t="shared" si="3"/>
        <v>2</v>
      </c>
      <c r="L49" s="56"/>
      <c r="M49" s="56"/>
    </row>
    <row r="50" spans="1:13" x14ac:dyDescent="0.25">
      <c r="A50" s="16" t="s">
        <v>9</v>
      </c>
      <c r="B50" s="16">
        <v>221018</v>
      </c>
      <c r="C50" s="16">
        <v>40585</v>
      </c>
      <c r="D50" s="16">
        <v>2017</v>
      </c>
      <c r="E50" s="16" t="s">
        <v>198</v>
      </c>
      <c r="F50" s="16" t="s">
        <v>988</v>
      </c>
      <c r="G50" s="16" t="s">
        <v>909</v>
      </c>
      <c r="H50" s="28">
        <v>558519</v>
      </c>
      <c r="I50" s="59" t="s">
        <v>1092</v>
      </c>
      <c r="J50" s="26" t="str">
        <f t="shared" si="2"/>
        <v>221</v>
      </c>
      <c r="K50" s="4" t="str">
        <f t="shared" si="3"/>
        <v>3</v>
      </c>
      <c r="L50" s="56"/>
      <c r="M50" s="56"/>
    </row>
    <row r="51" spans="1:13" x14ac:dyDescent="0.25">
      <c r="A51" s="16" t="s">
        <v>9</v>
      </c>
      <c r="B51" s="16">
        <v>511014</v>
      </c>
      <c r="C51" s="16">
        <v>40689</v>
      </c>
      <c r="D51" s="16">
        <v>2017</v>
      </c>
      <c r="E51" s="16" t="s">
        <v>1068</v>
      </c>
      <c r="F51" s="16" t="s">
        <v>989</v>
      </c>
      <c r="G51" s="16" t="s">
        <v>12</v>
      </c>
      <c r="H51" s="28">
        <v>96000</v>
      </c>
      <c r="I51" s="59" t="s">
        <v>312</v>
      </c>
      <c r="J51" s="26" t="str">
        <f t="shared" si="2"/>
        <v>511</v>
      </c>
      <c r="K51" s="4" t="str">
        <f t="shared" si="3"/>
        <v>2</v>
      </c>
      <c r="L51" s="56"/>
      <c r="M51" s="56"/>
    </row>
    <row r="52" spans="1:13" x14ac:dyDescent="0.25">
      <c r="A52" s="16" t="s">
        <v>9</v>
      </c>
      <c r="B52" s="16">
        <v>412012</v>
      </c>
      <c r="C52" s="16">
        <v>40626</v>
      </c>
      <c r="D52" s="16">
        <v>2017</v>
      </c>
      <c r="E52" s="16" t="s">
        <v>925</v>
      </c>
      <c r="F52" s="16" t="s">
        <v>981</v>
      </c>
      <c r="G52" s="16" t="s">
        <v>80</v>
      </c>
      <c r="H52" s="28">
        <v>80000</v>
      </c>
      <c r="I52" s="59" t="s">
        <v>312</v>
      </c>
      <c r="J52" s="26" t="str">
        <f t="shared" si="2"/>
        <v>412</v>
      </c>
      <c r="K52" s="4" t="str">
        <f t="shared" si="3"/>
        <v>2</v>
      </c>
      <c r="L52" s="56"/>
      <c r="M52" s="56"/>
    </row>
    <row r="53" spans="1:13" s="56" customFormat="1" x14ac:dyDescent="0.25">
      <c r="A53" s="16" t="s">
        <v>9</v>
      </c>
      <c r="B53" s="16">
        <v>422012</v>
      </c>
      <c r="C53" s="16">
        <v>40195</v>
      </c>
      <c r="D53" s="16">
        <v>2017</v>
      </c>
      <c r="E53" s="16" t="s">
        <v>926</v>
      </c>
      <c r="F53" s="16" t="s">
        <v>990</v>
      </c>
      <c r="G53" s="16" t="s">
        <v>910</v>
      </c>
      <c r="H53" s="28">
        <v>5500</v>
      </c>
      <c r="I53" s="59" t="s">
        <v>312</v>
      </c>
      <c r="J53" s="63" t="str">
        <f t="shared" si="2"/>
        <v>422</v>
      </c>
      <c r="K53" s="56" t="str">
        <f t="shared" si="3"/>
        <v>1</v>
      </c>
    </row>
    <row r="54" spans="1:13" x14ac:dyDescent="0.25">
      <c r="A54" s="16" t="s">
        <v>9</v>
      </c>
      <c r="B54" s="16">
        <v>422012</v>
      </c>
      <c r="C54" s="16">
        <v>40195</v>
      </c>
      <c r="D54" s="16">
        <v>2017</v>
      </c>
      <c r="E54" s="16" t="s">
        <v>927</v>
      </c>
      <c r="F54" s="16" t="s">
        <v>991</v>
      </c>
      <c r="G54" s="16" t="s">
        <v>19</v>
      </c>
      <c r="H54" s="28">
        <v>9875</v>
      </c>
      <c r="I54" s="59" t="s">
        <v>312</v>
      </c>
      <c r="J54" s="26" t="str">
        <f t="shared" si="2"/>
        <v>422</v>
      </c>
      <c r="K54" s="4" t="str">
        <f t="shared" si="3"/>
        <v>1</v>
      </c>
      <c r="L54" s="56"/>
      <c r="M54" s="56"/>
    </row>
    <row r="55" spans="1:13" x14ac:dyDescent="0.25">
      <c r="A55" s="16" t="s">
        <v>9</v>
      </c>
      <c r="B55" s="16">
        <v>422012</v>
      </c>
      <c r="C55" s="16">
        <v>40195</v>
      </c>
      <c r="D55" s="16">
        <v>2017</v>
      </c>
      <c r="E55" s="16" t="s">
        <v>928</v>
      </c>
      <c r="F55" s="16" t="s">
        <v>992</v>
      </c>
      <c r="G55" s="16" t="s">
        <v>19</v>
      </c>
      <c r="H55" s="28">
        <v>15000</v>
      </c>
      <c r="I55" s="59" t="s">
        <v>312</v>
      </c>
      <c r="J55" s="26" t="str">
        <f t="shared" si="2"/>
        <v>422</v>
      </c>
      <c r="K55" s="4" t="str">
        <f t="shared" si="3"/>
        <v>1</v>
      </c>
      <c r="L55" s="56"/>
      <c r="M55" s="56"/>
    </row>
    <row r="56" spans="1:13" x14ac:dyDescent="0.25">
      <c r="A56" s="16" t="s">
        <v>9</v>
      </c>
      <c r="B56" s="16">
        <v>631012</v>
      </c>
      <c r="C56" s="16">
        <v>40141</v>
      </c>
      <c r="D56" s="16">
        <v>2017</v>
      </c>
      <c r="E56" s="16" t="s">
        <v>336</v>
      </c>
      <c r="F56" s="16" t="s">
        <v>993</v>
      </c>
      <c r="G56" s="16" t="s">
        <v>12</v>
      </c>
      <c r="H56" s="28">
        <v>39444</v>
      </c>
      <c r="I56" s="59" t="s">
        <v>312</v>
      </c>
      <c r="J56" s="26" t="str">
        <f t="shared" si="2"/>
        <v>631</v>
      </c>
      <c r="K56" s="4" t="str">
        <f t="shared" si="3"/>
        <v>2</v>
      </c>
      <c r="L56" s="56"/>
      <c r="M56" s="56"/>
    </row>
    <row r="57" spans="1:13" x14ac:dyDescent="0.25">
      <c r="A57" s="16" t="s">
        <v>9</v>
      </c>
      <c r="B57" s="16">
        <v>422012</v>
      </c>
      <c r="C57" s="16">
        <v>40195</v>
      </c>
      <c r="D57" s="16">
        <v>2017</v>
      </c>
      <c r="E57" s="16" t="s">
        <v>929</v>
      </c>
      <c r="F57" s="16" t="s">
        <v>994</v>
      </c>
      <c r="G57" s="16" t="s">
        <v>12</v>
      </c>
      <c r="H57" s="28">
        <v>7500</v>
      </c>
      <c r="I57" s="59" t="s">
        <v>312</v>
      </c>
      <c r="J57" s="26" t="str">
        <f t="shared" si="2"/>
        <v>422</v>
      </c>
      <c r="K57" s="4" t="str">
        <f t="shared" si="3"/>
        <v>1</v>
      </c>
      <c r="L57" s="56"/>
      <c r="M57" s="56"/>
    </row>
    <row r="58" spans="1:13" x14ac:dyDescent="0.25">
      <c r="A58" s="16" t="s">
        <v>9</v>
      </c>
      <c r="B58" s="16">
        <v>422012</v>
      </c>
      <c r="C58" s="16">
        <v>40195</v>
      </c>
      <c r="D58" s="16">
        <v>2017</v>
      </c>
      <c r="E58" s="16" t="s">
        <v>930</v>
      </c>
      <c r="F58" s="16" t="s">
        <v>995</v>
      </c>
      <c r="G58" s="16" t="s">
        <v>308</v>
      </c>
      <c r="H58" s="28">
        <v>7500</v>
      </c>
      <c r="I58" s="59" t="s">
        <v>312</v>
      </c>
      <c r="J58" s="26" t="str">
        <f t="shared" si="2"/>
        <v>422</v>
      </c>
      <c r="K58" s="4" t="str">
        <f t="shared" si="3"/>
        <v>1</v>
      </c>
      <c r="L58" s="56"/>
      <c r="M58" s="56"/>
    </row>
    <row r="59" spans="1:13" x14ac:dyDescent="0.25">
      <c r="A59" s="16" t="s">
        <v>9</v>
      </c>
      <c r="B59" s="17">
        <v>422012</v>
      </c>
      <c r="C59" s="17">
        <v>40195</v>
      </c>
      <c r="D59" s="16">
        <v>2017</v>
      </c>
      <c r="E59" s="16" t="s">
        <v>931</v>
      </c>
      <c r="F59" s="16" t="s">
        <v>996</v>
      </c>
      <c r="G59" s="16" t="s">
        <v>911</v>
      </c>
      <c r="H59" s="28">
        <v>26145</v>
      </c>
      <c r="I59" s="59" t="s">
        <v>312</v>
      </c>
      <c r="J59" s="26" t="str">
        <f t="shared" si="2"/>
        <v>422</v>
      </c>
      <c r="K59" s="4" t="str">
        <f t="shared" si="3"/>
        <v>2</v>
      </c>
      <c r="L59" s="56"/>
      <c r="M59" s="56"/>
    </row>
    <row r="60" spans="1:13" x14ac:dyDescent="0.25">
      <c r="A60" s="16" t="s">
        <v>9</v>
      </c>
      <c r="B60" s="16">
        <v>422012</v>
      </c>
      <c r="C60" s="16">
        <v>40195</v>
      </c>
      <c r="D60" s="16">
        <v>2017</v>
      </c>
      <c r="E60" s="16" t="s">
        <v>932</v>
      </c>
      <c r="F60" s="16" t="s">
        <v>997</v>
      </c>
      <c r="G60" s="16" t="s">
        <v>116</v>
      </c>
      <c r="H60" s="28">
        <v>20000</v>
      </c>
      <c r="I60" s="59" t="s">
        <v>312</v>
      </c>
      <c r="J60" s="26" t="str">
        <f t="shared" si="2"/>
        <v>422</v>
      </c>
      <c r="K60" s="4" t="str">
        <f t="shared" si="3"/>
        <v>1</v>
      </c>
      <c r="L60" s="56"/>
      <c r="M60" s="56"/>
    </row>
    <row r="61" spans="1:13" x14ac:dyDescent="0.25">
      <c r="A61" s="16" t="s">
        <v>9</v>
      </c>
      <c r="B61" s="16">
        <v>422012</v>
      </c>
      <c r="C61" s="16">
        <v>40195</v>
      </c>
      <c r="D61" s="16">
        <v>2017</v>
      </c>
      <c r="E61" s="16" t="s">
        <v>186</v>
      </c>
      <c r="F61" s="16" t="s">
        <v>998</v>
      </c>
      <c r="G61" s="16" t="s">
        <v>65</v>
      </c>
      <c r="H61" s="28">
        <v>10000</v>
      </c>
      <c r="I61" s="59" t="s">
        <v>312</v>
      </c>
      <c r="J61" s="26" t="str">
        <f t="shared" si="2"/>
        <v>422</v>
      </c>
      <c r="K61" s="4" t="str">
        <f t="shared" si="3"/>
        <v>1</v>
      </c>
      <c r="L61" s="56"/>
      <c r="M61" s="56"/>
    </row>
    <row r="62" spans="1:13" x14ac:dyDescent="0.25">
      <c r="A62" s="16" t="s">
        <v>9</v>
      </c>
      <c r="B62" s="16">
        <v>411012</v>
      </c>
      <c r="C62" s="16">
        <v>40228</v>
      </c>
      <c r="D62" s="16">
        <v>2017</v>
      </c>
      <c r="E62" s="16" t="s">
        <v>933</v>
      </c>
      <c r="F62" s="16" t="s">
        <v>999</v>
      </c>
      <c r="G62" s="16" t="s">
        <v>90</v>
      </c>
      <c r="H62" s="28">
        <v>10000</v>
      </c>
      <c r="I62" s="59" t="s">
        <v>312</v>
      </c>
      <c r="J62" s="26" t="str">
        <f t="shared" si="2"/>
        <v>411</v>
      </c>
      <c r="K62" s="4" t="str">
        <f t="shared" si="3"/>
        <v>1</v>
      </c>
      <c r="L62" s="56"/>
      <c r="M62" s="56"/>
    </row>
    <row r="63" spans="1:13" x14ac:dyDescent="0.25">
      <c r="A63" s="16" t="s">
        <v>9</v>
      </c>
      <c r="B63" s="16">
        <v>411012</v>
      </c>
      <c r="C63" s="16">
        <v>40228</v>
      </c>
      <c r="D63" s="16">
        <v>2017</v>
      </c>
      <c r="E63" s="16" t="s">
        <v>934</v>
      </c>
      <c r="F63" s="16" t="s">
        <v>1000</v>
      </c>
      <c r="G63" s="16" t="s">
        <v>912</v>
      </c>
      <c r="H63" s="28">
        <v>5000</v>
      </c>
      <c r="I63" s="59" t="s">
        <v>312</v>
      </c>
      <c r="J63" s="26" t="str">
        <f t="shared" si="2"/>
        <v>411</v>
      </c>
      <c r="K63" s="4" t="str">
        <f t="shared" si="3"/>
        <v>1</v>
      </c>
      <c r="L63" s="56"/>
      <c r="M63" s="56"/>
    </row>
    <row r="64" spans="1:13" s="56" customFormat="1" x14ac:dyDescent="0.25">
      <c r="A64" s="16" t="s">
        <v>9</v>
      </c>
      <c r="B64" s="16">
        <v>411012</v>
      </c>
      <c r="C64" s="16">
        <v>40228</v>
      </c>
      <c r="D64" s="16">
        <v>2017</v>
      </c>
      <c r="E64" s="16" t="s">
        <v>1097</v>
      </c>
      <c r="F64" s="16" t="s">
        <v>1098</v>
      </c>
      <c r="G64" s="16" t="s">
        <v>309</v>
      </c>
      <c r="H64" s="28">
        <v>2000</v>
      </c>
      <c r="I64" s="59" t="s">
        <v>312</v>
      </c>
      <c r="J64" s="63" t="str">
        <f t="shared" si="2"/>
        <v>411</v>
      </c>
      <c r="K64" s="56" t="str">
        <f t="shared" si="3"/>
        <v>1</v>
      </c>
    </row>
    <row r="65" spans="1:13" x14ac:dyDescent="0.25">
      <c r="A65" s="16" t="s">
        <v>9</v>
      </c>
      <c r="B65" s="16">
        <v>121011</v>
      </c>
      <c r="C65" s="16">
        <v>40002</v>
      </c>
      <c r="D65" s="16">
        <v>2017</v>
      </c>
      <c r="E65" s="16" t="s">
        <v>935</v>
      </c>
      <c r="F65" s="16" t="s">
        <v>1001</v>
      </c>
      <c r="G65" s="16" t="s">
        <v>12</v>
      </c>
      <c r="H65" s="28">
        <v>4500</v>
      </c>
      <c r="I65" s="59" t="s">
        <v>312</v>
      </c>
      <c r="J65" s="26" t="str">
        <f t="shared" si="2"/>
        <v>121</v>
      </c>
      <c r="K65" s="4" t="str">
        <f t="shared" si="3"/>
        <v>1</v>
      </c>
      <c r="L65" s="56"/>
      <c r="M65" s="56"/>
    </row>
    <row r="66" spans="1:13" x14ac:dyDescent="0.25">
      <c r="A66" s="16" t="s">
        <v>9</v>
      </c>
      <c r="B66" s="16">
        <v>422012</v>
      </c>
      <c r="C66" s="16">
        <v>40195</v>
      </c>
      <c r="D66" s="16">
        <v>2017</v>
      </c>
      <c r="E66" s="16" t="s">
        <v>188</v>
      </c>
      <c r="F66" s="16" t="s">
        <v>1002</v>
      </c>
      <c r="G66" s="16" t="s">
        <v>58</v>
      </c>
      <c r="H66" s="28">
        <v>25000</v>
      </c>
      <c r="I66" s="59" t="s">
        <v>312</v>
      </c>
      <c r="J66" s="26" t="str">
        <f t="shared" si="2"/>
        <v>422</v>
      </c>
      <c r="K66" s="4" t="str">
        <f t="shared" si="3"/>
        <v>2</v>
      </c>
      <c r="L66" s="56"/>
      <c r="M66" s="56"/>
    </row>
    <row r="67" spans="1:13" x14ac:dyDescent="0.25">
      <c r="A67" s="16" t="s">
        <v>9</v>
      </c>
      <c r="B67" s="16">
        <v>311027</v>
      </c>
      <c r="C67" s="16">
        <v>40731</v>
      </c>
      <c r="D67" s="16">
        <v>2017</v>
      </c>
      <c r="E67" s="16" t="s">
        <v>185</v>
      </c>
      <c r="F67" s="16" t="s">
        <v>1003</v>
      </c>
      <c r="G67" s="16" t="s">
        <v>90</v>
      </c>
      <c r="H67" s="28">
        <v>35000</v>
      </c>
      <c r="I67" s="59" t="s">
        <v>312</v>
      </c>
      <c r="J67" s="26" t="str">
        <f t="shared" si="2"/>
        <v>311</v>
      </c>
      <c r="K67" s="4" t="str">
        <f t="shared" si="3"/>
        <v>2</v>
      </c>
      <c r="L67" s="56"/>
      <c r="M67" s="56"/>
    </row>
    <row r="68" spans="1:13" x14ac:dyDescent="0.25">
      <c r="A68" s="16" t="s">
        <v>9</v>
      </c>
      <c r="B68" s="16">
        <v>422012</v>
      </c>
      <c r="C68" s="16">
        <v>40195</v>
      </c>
      <c r="D68" s="16">
        <v>2017</v>
      </c>
      <c r="E68" s="16" t="s">
        <v>182</v>
      </c>
      <c r="F68" s="16" t="s">
        <v>1004</v>
      </c>
      <c r="G68" s="16" t="s">
        <v>19</v>
      </c>
      <c r="H68" s="28">
        <v>65000</v>
      </c>
      <c r="I68" s="59" t="s">
        <v>312</v>
      </c>
      <c r="J68" s="26" t="str">
        <f t="shared" si="2"/>
        <v>422</v>
      </c>
      <c r="K68" s="4" t="str">
        <f t="shared" si="3"/>
        <v>2</v>
      </c>
      <c r="L68" s="56"/>
      <c r="M68" s="56"/>
    </row>
    <row r="69" spans="1:13" x14ac:dyDescent="0.25">
      <c r="A69" s="16" t="s">
        <v>9</v>
      </c>
      <c r="B69" s="16">
        <v>311027</v>
      </c>
      <c r="C69" s="16">
        <v>40734</v>
      </c>
      <c r="D69" s="16">
        <v>2017</v>
      </c>
      <c r="E69" s="16" t="s">
        <v>207</v>
      </c>
      <c r="F69" s="16" t="s">
        <v>1005</v>
      </c>
      <c r="G69" s="16" t="s">
        <v>12</v>
      </c>
      <c r="H69" s="28">
        <v>249500</v>
      </c>
      <c r="I69" s="59" t="s">
        <v>312</v>
      </c>
      <c r="J69" s="26" t="str">
        <f t="shared" si="2"/>
        <v>311</v>
      </c>
      <c r="K69" s="4" t="str">
        <f t="shared" si="3"/>
        <v>3</v>
      </c>
      <c r="L69" s="56"/>
      <c r="M69" s="56"/>
    </row>
    <row r="70" spans="1:13" s="56" customFormat="1" x14ac:dyDescent="0.25">
      <c r="A70" s="16" t="s">
        <v>9</v>
      </c>
      <c r="B70" s="16">
        <v>622011</v>
      </c>
      <c r="C70" s="16">
        <v>40095</v>
      </c>
      <c r="D70" s="16">
        <v>2017</v>
      </c>
      <c r="E70" s="16" t="s">
        <v>936</v>
      </c>
      <c r="F70" s="16" t="s">
        <v>1006</v>
      </c>
      <c r="G70" s="16" t="s">
        <v>307</v>
      </c>
      <c r="H70" s="28">
        <v>14696</v>
      </c>
      <c r="I70" s="59" t="s">
        <v>312</v>
      </c>
      <c r="J70" s="63" t="str">
        <f t="shared" si="2"/>
        <v>622</v>
      </c>
      <c r="K70" s="56" t="str">
        <f t="shared" si="3"/>
        <v>1</v>
      </c>
      <c r="M70" s="56">
        <v>622011</v>
      </c>
    </row>
    <row r="71" spans="1:13" x14ac:dyDescent="0.25">
      <c r="A71" s="16" t="s">
        <v>9</v>
      </c>
      <c r="B71" s="16">
        <v>311028</v>
      </c>
      <c r="C71" s="16">
        <v>40737</v>
      </c>
      <c r="D71" s="16">
        <v>2017</v>
      </c>
      <c r="E71" s="16" t="s">
        <v>937</v>
      </c>
      <c r="F71" s="16" t="s">
        <v>1007</v>
      </c>
      <c r="G71" s="16" t="s">
        <v>12</v>
      </c>
      <c r="H71" s="28">
        <v>24950</v>
      </c>
      <c r="I71" s="59" t="s">
        <v>312</v>
      </c>
      <c r="J71" s="26" t="str">
        <f t="shared" si="2"/>
        <v>311</v>
      </c>
      <c r="K71" s="4" t="str">
        <f t="shared" si="3"/>
        <v>1</v>
      </c>
      <c r="L71" s="56"/>
      <c r="M71" s="56"/>
    </row>
    <row r="72" spans="1:13" x14ac:dyDescent="0.25">
      <c r="A72" s="16" t="s">
        <v>9</v>
      </c>
      <c r="B72" s="16">
        <v>631012</v>
      </c>
      <c r="C72" s="16">
        <v>40141</v>
      </c>
      <c r="D72" s="16">
        <v>2017</v>
      </c>
      <c r="E72" s="16" t="s">
        <v>156</v>
      </c>
      <c r="F72" s="16" t="s">
        <v>1008</v>
      </c>
      <c r="G72" s="16" t="s">
        <v>34</v>
      </c>
      <c r="H72" s="28">
        <v>143000</v>
      </c>
      <c r="I72" s="59" t="s">
        <v>312</v>
      </c>
      <c r="J72" s="26" t="str">
        <f t="shared" si="2"/>
        <v>631</v>
      </c>
      <c r="K72" s="4" t="str">
        <f t="shared" si="3"/>
        <v>3</v>
      </c>
      <c r="L72" s="56"/>
      <c r="M72" s="56"/>
    </row>
    <row r="73" spans="1:13" x14ac:dyDescent="0.25">
      <c r="A73" s="16" t="s">
        <v>9</v>
      </c>
      <c r="B73" s="16">
        <v>412017</v>
      </c>
      <c r="C73" s="16">
        <v>40240</v>
      </c>
      <c r="D73" s="16">
        <v>2017</v>
      </c>
      <c r="E73" s="16" t="s">
        <v>1064</v>
      </c>
      <c r="F73" s="16" t="s">
        <v>1009</v>
      </c>
      <c r="G73" s="16" t="s">
        <v>19</v>
      </c>
      <c r="H73" s="28">
        <v>25000</v>
      </c>
      <c r="I73" s="59" t="s">
        <v>312</v>
      </c>
      <c r="J73" s="26" t="str">
        <f t="shared" si="2"/>
        <v>412</v>
      </c>
      <c r="K73" s="4" t="str">
        <f t="shared" si="3"/>
        <v>2</v>
      </c>
      <c r="L73" s="56"/>
      <c r="M73" s="56"/>
    </row>
    <row r="74" spans="1:13" x14ac:dyDescent="0.25">
      <c r="A74" s="16" t="s">
        <v>9</v>
      </c>
      <c r="B74" s="16">
        <v>522015</v>
      </c>
      <c r="C74" s="16">
        <v>40751</v>
      </c>
      <c r="D74" s="16">
        <v>2017</v>
      </c>
      <c r="E74" s="16" t="s">
        <v>1058</v>
      </c>
      <c r="F74" s="16" t="s">
        <v>1010</v>
      </c>
      <c r="G74" s="16" t="s">
        <v>65</v>
      </c>
      <c r="H74" s="28">
        <v>86830</v>
      </c>
      <c r="I74" s="59" t="s">
        <v>312</v>
      </c>
      <c r="J74" s="26" t="str">
        <f t="shared" si="2"/>
        <v>522</v>
      </c>
      <c r="K74" s="4" t="str">
        <f t="shared" si="3"/>
        <v>2</v>
      </c>
      <c r="L74" s="56"/>
      <c r="M74" s="56"/>
    </row>
    <row r="75" spans="1:13" x14ac:dyDescent="0.25">
      <c r="A75" s="16" t="s">
        <v>9</v>
      </c>
      <c r="B75" s="16">
        <v>631012</v>
      </c>
      <c r="C75" s="16">
        <v>40141</v>
      </c>
      <c r="D75" s="16">
        <v>2017</v>
      </c>
      <c r="E75" s="16" t="s">
        <v>124</v>
      </c>
      <c r="F75" s="16" t="s">
        <v>1008</v>
      </c>
      <c r="G75" s="16" t="s">
        <v>58</v>
      </c>
      <c r="H75" s="28">
        <v>63000</v>
      </c>
      <c r="I75" s="59" t="s">
        <v>312</v>
      </c>
      <c r="J75" s="26" t="str">
        <f t="shared" si="2"/>
        <v>631</v>
      </c>
      <c r="K75" s="4" t="str">
        <f t="shared" si="3"/>
        <v>2</v>
      </c>
      <c r="L75" s="56"/>
      <c r="M75" s="56"/>
    </row>
    <row r="76" spans="1:13" x14ac:dyDescent="0.25">
      <c r="A76" s="16" t="s">
        <v>9</v>
      </c>
      <c r="B76" s="16">
        <v>221015</v>
      </c>
      <c r="C76" s="16">
        <v>40015</v>
      </c>
      <c r="D76" s="16">
        <v>2017</v>
      </c>
      <c r="E76" s="16" t="s">
        <v>194</v>
      </c>
      <c r="F76" s="16" t="s">
        <v>981</v>
      </c>
      <c r="G76" s="16" t="s">
        <v>65</v>
      </c>
      <c r="H76" s="28">
        <v>107589</v>
      </c>
      <c r="I76" s="59" t="s">
        <v>312</v>
      </c>
      <c r="J76" s="26" t="str">
        <f t="shared" si="2"/>
        <v>221</v>
      </c>
      <c r="K76" s="4" t="str">
        <f t="shared" si="3"/>
        <v>2</v>
      </c>
      <c r="L76" s="56"/>
      <c r="M76" s="56"/>
    </row>
    <row r="77" spans="1:13" x14ac:dyDescent="0.25">
      <c r="A77" s="16" t="s">
        <v>9</v>
      </c>
      <c r="B77" s="16">
        <v>511011</v>
      </c>
      <c r="C77" s="16">
        <v>40705</v>
      </c>
      <c r="D77" s="16">
        <v>2017</v>
      </c>
      <c r="E77" s="16" t="s">
        <v>123</v>
      </c>
      <c r="F77" s="16" t="s">
        <v>1011</v>
      </c>
      <c r="G77" s="16" t="s">
        <v>19</v>
      </c>
      <c r="H77" s="28">
        <v>9989</v>
      </c>
      <c r="I77" s="59" t="s">
        <v>312</v>
      </c>
      <c r="J77" s="26" t="str">
        <f t="shared" si="2"/>
        <v>511</v>
      </c>
      <c r="K77" s="4" t="str">
        <f t="shared" si="3"/>
        <v>1</v>
      </c>
      <c r="L77" s="56"/>
      <c r="M77" s="56"/>
    </row>
    <row r="78" spans="1:13" x14ac:dyDescent="0.25">
      <c r="A78" s="16" t="s">
        <v>9</v>
      </c>
      <c r="B78" s="16">
        <v>411012</v>
      </c>
      <c r="C78" s="16">
        <v>40228</v>
      </c>
      <c r="D78" s="16">
        <v>2017</v>
      </c>
      <c r="E78" s="16" t="s">
        <v>938</v>
      </c>
      <c r="F78" s="16" t="s">
        <v>1012</v>
      </c>
      <c r="G78" s="16" t="s">
        <v>12</v>
      </c>
      <c r="H78" s="28">
        <v>1350</v>
      </c>
      <c r="I78" s="59" t="s">
        <v>312</v>
      </c>
      <c r="J78" s="26" t="str">
        <f t="shared" si="2"/>
        <v>411</v>
      </c>
      <c r="K78" s="4" t="str">
        <f t="shared" si="3"/>
        <v>1</v>
      </c>
      <c r="L78" s="56"/>
      <c r="M78" s="56"/>
    </row>
    <row r="79" spans="1:13" x14ac:dyDescent="0.25">
      <c r="A79" s="16" t="s">
        <v>9</v>
      </c>
      <c r="B79" s="16">
        <v>321014</v>
      </c>
      <c r="C79" s="16">
        <v>40714</v>
      </c>
      <c r="D79" s="16">
        <v>2017</v>
      </c>
      <c r="E79" s="16" t="s">
        <v>634</v>
      </c>
      <c r="F79" s="16" t="s">
        <v>1013</v>
      </c>
      <c r="G79" s="16" t="s">
        <v>12</v>
      </c>
      <c r="H79" s="28">
        <v>729392</v>
      </c>
      <c r="I79" s="59" t="s">
        <v>312</v>
      </c>
      <c r="J79" s="26" t="str">
        <f t="shared" si="2"/>
        <v>321</v>
      </c>
      <c r="K79" s="4" t="str">
        <f t="shared" si="3"/>
        <v>3</v>
      </c>
      <c r="L79" s="56"/>
      <c r="M79" s="56">
        <v>411019</v>
      </c>
    </row>
    <row r="80" spans="1:13" x14ac:dyDescent="0.25">
      <c r="A80" s="16" t="s">
        <v>9</v>
      </c>
      <c r="B80" s="16">
        <v>411019</v>
      </c>
      <c r="C80" s="16">
        <v>40714</v>
      </c>
      <c r="D80" s="16">
        <v>2017</v>
      </c>
      <c r="E80" s="16" t="s">
        <v>634</v>
      </c>
      <c r="F80" s="16" t="s">
        <v>1014</v>
      </c>
      <c r="G80" s="16" t="s">
        <v>12</v>
      </c>
      <c r="H80" s="28">
        <v>2750000</v>
      </c>
      <c r="I80" s="59" t="s">
        <v>312</v>
      </c>
      <c r="J80" s="26" t="str">
        <f t="shared" si="2"/>
        <v>411</v>
      </c>
      <c r="K80" s="4" t="str">
        <f t="shared" si="3"/>
        <v>3</v>
      </c>
      <c r="L80" s="56"/>
      <c r="M80" s="56"/>
    </row>
    <row r="81" spans="1:13" x14ac:dyDescent="0.25">
      <c r="A81" s="16" t="s">
        <v>9</v>
      </c>
      <c r="B81" s="16">
        <v>221019</v>
      </c>
      <c r="C81" s="16">
        <v>40586</v>
      </c>
      <c r="D81" s="16">
        <v>2017</v>
      </c>
      <c r="E81" s="16" t="s">
        <v>1058</v>
      </c>
      <c r="F81" s="16" t="s">
        <v>1015</v>
      </c>
      <c r="G81" s="16" t="s">
        <v>65</v>
      </c>
      <c r="H81" s="28">
        <v>87500</v>
      </c>
      <c r="I81" s="59" t="s">
        <v>312</v>
      </c>
      <c r="J81" s="26" t="str">
        <f t="shared" si="2"/>
        <v>221</v>
      </c>
      <c r="K81" s="4" t="str">
        <f t="shared" si="3"/>
        <v>2</v>
      </c>
      <c r="L81" s="56"/>
      <c r="M81" s="56"/>
    </row>
    <row r="82" spans="1:13" x14ac:dyDescent="0.25">
      <c r="A82" s="16" t="s">
        <v>9</v>
      </c>
      <c r="B82" s="16">
        <v>411012</v>
      </c>
      <c r="C82" s="16">
        <v>40228</v>
      </c>
      <c r="D82" s="16">
        <v>2017</v>
      </c>
      <c r="E82" s="16" t="s">
        <v>939</v>
      </c>
      <c r="F82" s="16" t="s">
        <v>1016</v>
      </c>
      <c r="G82" s="16" t="s">
        <v>50</v>
      </c>
      <c r="H82" s="28">
        <v>12500</v>
      </c>
      <c r="I82" s="59" t="s">
        <v>312</v>
      </c>
      <c r="J82" s="26" t="str">
        <f t="shared" si="2"/>
        <v>411</v>
      </c>
      <c r="K82" s="4" t="str">
        <f t="shared" si="3"/>
        <v>1</v>
      </c>
      <c r="L82" s="56"/>
      <c r="M82" s="56"/>
    </row>
    <row r="83" spans="1:13" x14ac:dyDescent="0.25">
      <c r="A83" s="16" t="s">
        <v>9</v>
      </c>
      <c r="B83" s="16">
        <v>411012</v>
      </c>
      <c r="C83" s="16">
        <v>40228</v>
      </c>
      <c r="D83" s="16">
        <v>2017</v>
      </c>
      <c r="E83" s="16" t="s">
        <v>335</v>
      </c>
      <c r="F83" s="16" t="s">
        <v>1017</v>
      </c>
      <c r="G83" s="16" t="s">
        <v>90</v>
      </c>
      <c r="H83" s="28">
        <v>3232</v>
      </c>
      <c r="I83" s="59" t="s">
        <v>312</v>
      </c>
      <c r="J83" s="26" t="str">
        <f t="shared" si="2"/>
        <v>411</v>
      </c>
      <c r="K83" s="4" t="str">
        <f t="shared" si="3"/>
        <v>1</v>
      </c>
      <c r="L83" s="56"/>
      <c r="M83" s="56"/>
    </row>
    <row r="84" spans="1:13" x14ac:dyDescent="0.25">
      <c r="A84" s="16" t="s">
        <v>9</v>
      </c>
      <c r="B84" s="16">
        <v>411015</v>
      </c>
      <c r="C84" s="16">
        <v>40231</v>
      </c>
      <c r="D84" s="16">
        <v>2017</v>
      </c>
      <c r="E84" s="16" t="s">
        <v>781</v>
      </c>
      <c r="F84" s="16" t="s">
        <v>1018</v>
      </c>
      <c r="G84" s="16" t="s">
        <v>12</v>
      </c>
      <c r="H84" s="28">
        <v>77322</v>
      </c>
      <c r="I84" s="59" t="s">
        <v>312</v>
      </c>
      <c r="J84" s="26" t="str">
        <f t="shared" ref="J84:J145" si="12">LEFT(B84,3)</f>
        <v>411</v>
      </c>
      <c r="K84" s="4" t="str">
        <f t="shared" ref="K84:K145" si="13">IF(H84&lt;25000,"1",IF(H84&lt;125000,"2","3"))</f>
        <v>2</v>
      </c>
      <c r="L84" s="56"/>
      <c r="M84" s="56"/>
    </row>
    <row r="85" spans="1:13" x14ac:dyDescent="0.25">
      <c r="A85" s="16" t="s">
        <v>9</v>
      </c>
      <c r="B85" s="16">
        <v>311027</v>
      </c>
      <c r="C85" s="16">
        <v>40730</v>
      </c>
      <c r="D85" s="16">
        <v>2017</v>
      </c>
      <c r="E85" s="16" t="s">
        <v>940</v>
      </c>
      <c r="F85" s="16" t="s">
        <v>1019</v>
      </c>
      <c r="G85" s="16" t="s">
        <v>90</v>
      </c>
      <c r="H85" s="28">
        <v>25000</v>
      </c>
      <c r="I85" s="59" t="s">
        <v>312</v>
      </c>
      <c r="J85" s="26" t="str">
        <f t="shared" si="12"/>
        <v>311</v>
      </c>
      <c r="K85" s="4" t="str">
        <f t="shared" si="13"/>
        <v>2</v>
      </c>
      <c r="L85" s="56"/>
      <c r="M85" s="56"/>
    </row>
    <row r="86" spans="1:13" x14ac:dyDescent="0.25">
      <c r="A86" s="16" t="s">
        <v>9</v>
      </c>
      <c r="B86" s="16">
        <v>311027</v>
      </c>
      <c r="C86" s="16">
        <v>40730</v>
      </c>
      <c r="D86" s="16">
        <v>2017</v>
      </c>
      <c r="E86" s="16" t="s">
        <v>941</v>
      </c>
      <c r="F86" s="16" t="s">
        <v>1020</v>
      </c>
      <c r="G86" s="16" t="s">
        <v>58</v>
      </c>
      <c r="H86" s="28">
        <v>25000</v>
      </c>
      <c r="I86" s="59" t="s">
        <v>312</v>
      </c>
      <c r="J86" s="26" t="str">
        <f t="shared" si="12"/>
        <v>311</v>
      </c>
      <c r="K86" s="4" t="str">
        <f t="shared" si="13"/>
        <v>2</v>
      </c>
      <c r="L86" s="56"/>
      <c r="M86" s="56"/>
    </row>
    <row r="87" spans="1:13" x14ac:dyDescent="0.25">
      <c r="A87" s="16" t="s">
        <v>9</v>
      </c>
      <c r="B87" s="16">
        <v>311027</v>
      </c>
      <c r="C87" s="16">
        <v>40730</v>
      </c>
      <c r="D87" s="16">
        <v>2017</v>
      </c>
      <c r="E87" s="16" t="s">
        <v>942</v>
      </c>
      <c r="F87" s="16" t="s">
        <v>1021</v>
      </c>
      <c r="G87" s="16" t="s">
        <v>19</v>
      </c>
      <c r="H87" s="28">
        <v>25000</v>
      </c>
      <c r="I87" s="59" t="s">
        <v>312</v>
      </c>
      <c r="J87" s="26" t="str">
        <f t="shared" si="12"/>
        <v>311</v>
      </c>
      <c r="K87" s="4" t="str">
        <f t="shared" si="13"/>
        <v>2</v>
      </c>
      <c r="L87" s="56"/>
      <c r="M87" s="56"/>
    </row>
    <row r="88" spans="1:13" x14ac:dyDescent="0.25">
      <c r="A88" s="16" t="s">
        <v>9</v>
      </c>
      <c r="B88" s="16">
        <v>631012</v>
      </c>
      <c r="C88" s="16">
        <v>40141</v>
      </c>
      <c r="D88" s="16">
        <v>2017</v>
      </c>
      <c r="E88" s="16" t="s">
        <v>335</v>
      </c>
      <c r="F88" s="16" t="s">
        <v>1008</v>
      </c>
      <c r="G88" s="16" t="s">
        <v>90</v>
      </c>
      <c r="H88" s="28">
        <v>14110</v>
      </c>
      <c r="I88" s="59" t="s">
        <v>312</v>
      </c>
      <c r="J88" s="26" t="str">
        <f t="shared" si="12"/>
        <v>631</v>
      </c>
      <c r="K88" s="4" t="str">
        <f t="shared" si="13"/>
        <v>1</v>
      </c>
      <c r="L88" s="56"/>
      <c r="M88" s="56"/>
    </row>
    <row r="89" spans="1:13" x14ac:dyDescent="0.25">
      <c r="A89" s="16" t="s">
        <v>9</v>
      </c>
      <c r="B89" s="16">
        <v>412015</v>
      </c>
      <c r="C89" s="16">
        <v>40245</v>
      </c>
      <c r="D89" s="16">
        <v>2017</v>
      </c>
      <c r="E89" s="16" t="s">
        <v>943</v>
      </c>
      <c r="F89" s="16" t="s">
        <v>1022</v>
      </c>
      <c r="G89" s="16" t="s">
        <v>12</v>
      </c>
      <c r="H89" s="28">
        <v>50000</v>
      </c>
      <c r="I89" s="59" t="s">
        <v>312</v>
      </c>
      <c r="J89" s="26" t="str">
        <f t="shared" si="12"/>
        <v>412</v>
      </c>
      <c r="K89" s="4" t="str">
        <f t="shared" si="13"/>
        <v>2</v>
      </c>
      <c r="L89" s="56"/>
      <c r="M89" s="56"/>
    </row>
    <row r="90" spans="1:13" x14ac:dyDescent="0.25">
      <c r="A90" s="16" t="s">
        <v>9</v>
      </c>
      <c r="B90" s="16">
        <v>631012</v>
      </c>
      <c r="C90" s="16">
        <v>40141</v>
      </c>
      <c r="D90" s="16">
        <v>2017</v>
      </c>
      <c r="E90" s="16" t="s">
        <v>336</v>
      </c>
      <c r="F90" s="16" t="s">
        <v>1023</v>
      </c>
      <c r="G90" s="16" t="s">
        <v>12</v>
      </c>
      <c r="H90" s="28">
        <v>321556</v>
      </c>
      <c r="I90" s="59" t="s">
        <v>312</v>
      </c>
      <c r="J90" s="26" t="str">
        <f t="shared" si="12"/>
        <v>631</v>
      </c>
      <c r="K90" s="4" t="str">
        <f t="shared" si="13"/>
        <v>3</v>
      </c>
      <c r="L90" s="56"/>
      <c r="M90" s="56"/>
    </row>
    <row r="91" spans="1:13" x14ac:dyDescent="0.25">
      <c r="A91" s="16" t="s">
        <v>9</v>
      </c>
      <c r="B91" s="16">
        <v>411012</v>
      </c>
      <c r="C91" s="16">
        <v>40228</v>
      </c>
      <c r="D91" s="16">
        <v>2017</v>
      </c>
      <c r="E91" s="16" t="s">
        <v>944</v>
      </c>
      <c r="F91" s="16" t="s">
        <v>1024</v>
      </c>
      <c r="G91" s="16" t="s">
        <v>913</v>
      </c>
      <c r="H91" s="28">
        <v>9900</v>
      </c>
      <c r="I91" s="59" t="s">
        <v>312</v>
      </c>
      <c r="J91" s="26" t="str">
        <f t="shared" si="12"/>
        <v>411</v>
      </c>
      <c r="K91" s="4" t="str">
        <f t="shared" si="13"/>
        <v>1</v>
      </c>
      <c r="L91" s="56"/>
      <c r="M91" s="56"/>
    </row>
    <row r="92" spans="1:13" x14ac:dyDescent="0.25">
      <c r="A92" s="16" t="s">
        <v>9</v>
      </c>
      <c r="B92" s="16">
        <v>421012</v>
      </c>
      <c r="C92" s="16">
        <v>40198</v>
      </c>
      <c r="D92" s="16">
        <v>2017</v>
      </c>
      <c r="E92" s="16" t="s">
        <v>1061</v>
      </c>
      <c r="F92" s="16" t="s">
        <v>1025</v>
      </c>
      <c r="G92" s="16" t="s">
        <v>19</v>
      </c>
      <c r="H92" s="28">
        <v>5920</v>
      </c>
      <c r="I92" s="59" t="s">
        <v>312</v>
      </c>
      <c r="J92" s="26" t="str">
        <f t="shared" si="12"/>
        <v>421</v>
      </c>
      <c r="K92" s="4" t="str">
        <f t="shared" si="13"/>
        <v>1</v>
      </c>
      <c r="L92" s="56"/>
      <c r="M92" s="56"/>
    </row>
    <row r="93" spans="1:13" x14ac:dyDescent="0.25">
      <c r="A93" s="16" t="s">
        <v>9</v>
      </c>
      <c r="B93" s="16">
        <v>311029</v>
      </c>
      <c r="C93" s="16">
        <v>40742</v>
      </c>
      <c r="D93" s="16">
        <v>2017</v>
      </c>
      <c r="E93" s="16" t="s">
        <v>945</v>
      </c>
      <c r="F93" s="16" t="s">
        <v>1026</v>
      </c>
      <c r="G93" s="16" t="s">
        <v>24</v>
      </c>
      <c r="H93" s="28">
        <v>45000</v>
      </c>
      <c r="I93" s="59" t="s">
        <v>312</v>
      </c>
      <c r="J93" s="26" t="str">
        <f t="shared" si="12"/>
        <v>311</v>
      </c>
      <c r="K93" s="4" t="str">
        <f t="shared" si="13"/>
        <v>2</v>
      </c>
      <c r="L93" s="56"/>
      <c r="M93" s="56"/>
    </row>
    <row r="94" spans="1:13" x14ac:dyDescent="0.25">
      <c r="A94" s="16" t="s">
        <v>9</v>
      </c>
      <c r="B94" s="16">
        <v>421012</v>
      </c>
      <c r="C94" s="16">
        <v>40198</v>
      </c>
      <c r="D94" s="16">
        <v>2017</v>
      </c>
      <c r="E94" s="16" t="s">
        <v>1060</v>
      </c>
      <c r="F94" s="16" t="s">
        <v>1027</v>
      </c>
      <c r="G94" s="16" t="s">
        <v>12</v>
      </c>
      <c r="H94" s="28">
        <v>25000</v>
      </c>
      <c r="I94" s="59" t="s">
        <v>312</v>
      </c>
      <c r="J94" s="26" t="str">
        <f t="shared" si="12"/>
        <v>421</v>
      </c>
      <c r="K94" s="4" t="str">
        <f t="shared" si="13"/>
        <v>2</v>
      </c>
      <c r="L94" s="56"/>
      <c r="M94" s="56"/>
    </row>
    <row r="95" spans="1:13" x14ac:dyDescent="0.25">
      <c r="A95" s="16" t="s">
        <v>9</v>
      </c>
      <c r="B95" s="16">
        <v>311027</v>
      </c>
      <c r="C95" s="16">
        <v>40734</v>
      </c>
      <c r="D95" s="16">
        <v>2017</v>
      </c>
      <c r="E95" s="16" t="s">
        <v>207</v>
      </c>
      <c r="F95" s="16" t="s">
        <v>1028</v>
      </c>
      <c r="G95" s="16" t="s">
        <v>12</v>
      </c>
      <c r="H95" s="28">
        <v>250500</v>
      </c>
      <c r="I95" s="59" t="s">
        <v>312</v>
      </c>
      <c r="J95" s="26" t="str">
        <f t="shared" si="12"/>
        <v>311</v>
      </c>
      <c r="K95" s="4" t="str">
        <f t="shared" si="13"/>
        <v>3</v>
      </c>
      <c r="L95" s="56"/>
      <c r="M95" s="56"/>
    </row>
    <row r="96" spans="1:13" x14ac:dyDescent="0.25">
      <c r="A96" s="16" t="s">
        <v>9</v>
      </c>
      <c r="B96" s="16">
        <v>411012</v>
      </c>
      <c r="C96" s="16">
        <v>40228</v>
      </c>
      <c r="D96" s="16">
        <v>2017</v>
      </c>
      <c r="E96" s="16" t="s">
        <v>335</v>
      </c>
      <c r="F96" s="16" t="s">
        <v>1029</v>
      </c>
      <c r="G96" s="16" t="s">
        <v>90</v>
      </c>
      <c r="H96" s="28">
        <v>1556</v>
      </c>
      <c r="I96" s="59" t="s">
        <v>312</v>
      </c>
      <c r="J96" s="26" t="str">
        <f t="shared" si="12"/>
        <v>411</v>
      </c>
      <c r="K96" s="4" t="str">
        <f t="shared" si="13"/>
        <v>1</v>
      </c>
      <c r="L96" s="56"/>
      <c r="M96" s="56"/>
    </row>
    <row r="97" spans="1:13" x14ac:dyDescent="0.25">
      <c r="A97" s="16" t="s">
        <v>9</v>
      </c>
      <c r="B97" s="16">
        <v>422011</v>
      </c>
      <c r="C97" s="16">
        <v>40194</v>
      </c>
      <c r="D97" s="16">
        <v>2017</v>
      </c>
      <c r="E97" s="16" t="s">
        <v>832</v>
      </c>
      <c r="F97" s="16" t="s">
        <v>1030</v>
      </c>
      <c r="G97" s="16" t="s">
        <v>12</v>
      </c>
      <c r="H97" s="28">
        <v>9225</v>
      </c>
      <c r="I97" s="59" t="s">
        <v>312</v>
      </c>
      <c r="J97" s="26" t="str">
        <f t="shared" si="12"/>
        <v>422</v>
      </c>
      <c r="K97" s="4" t="str">
        <f t="shared" si="13"/>
        <v>1</v>
      </c>
      <c r="L97" s="56"/>
      <c r="M97" s="56"/>
    </row>
    <row r="98" spans="1:13" x14ac:dyDescent="0.25">
      <c r="A98" s="16" t="s">
        <v>9</v>
      </c>
      <c r="B98" s="16">
        <v>631012</v>
      </c>
      <c r="C98" s="16">
        <v>40141</v>
      </c>
      <c r="D98" s="16">
        <v>2017</v>
      </c>
      <c r="E98" s="16" t="s">
        <v>335</v>
      </c>
      <c r="F98" s="16" t="s">
        <v>1031</v>
      </c>
      <c r="G98" s="16" t="s">
        <v>90</v>
      </c>
      <c r="H98" s="28">
        <v>211000</v>
      </c>
      <c r="I98" s="59" t="s">
        <v>312</v>
      </c>
      <c r="J98" s="26" t="str">
        <f t="shared" si="12"/>
        <v>631</v>
      </c>
      <c r="K98" s="4" t="str">
        <f t="shared" si="13"/>
        <v>3</v>
      </c>
      <c r="L98" s="56"/>
      <c r="M98" s="56"/>
    </row>
    <row r="99" spans="1:13" x14ac:dyDescent="0.25">
      <c r="A99" s="16" t="s">
        <v>9</v>
      </c>
      <c r="B99" s="16">
        <v>411012</v>
      </c>
      <c r="C99" s="16">
        <v>40228</v>
      </c>
      <c r="D99" s="16">
        <v>2017</v>
      </c>
      <c r="E99" s="16" t="s">
        <v>634</v>
      </c>
      <c r="F99" s="16" t="s">
        <v>1032</v>
      </c>
      <c r="G99" s="16" t="s">
        <v>12</v>
      </c>
      <c r="H99" s="28">
        <v>8012</v>
      </c>
      <c r="I99" s="59" t="s">
        <v>312</v>
      </c>
      <c r="J99" s="26" t="str">
        <f t="shared" si="12"/>
        <v>411</v>
      </c>
      <c r="K99" s="4" t="str">
        <f t="shared" si="13"/>
        <v>1</v>
      </c>
      <c r="L99" s="56"/>
      <c r="M99" s="56"/>
    </row>
    <row r="100" spans="1:13" s="56" customFormat="1" x14ac:dyDescent="0.25">
      <c r="A100" s="16" t="s">
        <v>9</v>
      </c>
      <c r="B100" s="16">
        <v>311028</v>
      </c>
      <c r="C100" s="16">
        <v>40737</v>
      </c>
      <c r="D100" s="16">
        <v>2017</v>
      </c>
      <c r="E100" s="16" t="s">
        <v>1069</v>
      </c>
      <c r="F100" s="16" t="s">
        <v>1033</v>
      </c>
      <c r="G100" s="16" t="s">
        <v>12</v>
      </c>
      <c r="H100" s="28">
        <v>1100000</v>
      </c>
      <c r="I100" s="59" t="s">
        <v>312</v>
      </c>
      <c r="J100" s="63" t="str">
        <f t="shared" si="12"/>
        <v>311</v>
      </c>
      <c r="K100" s="56" t="str">
        <f t="shared" si="13"/>
        <v>3</v>
      </c>
    </row>
    <row r="101" spans="1:13" x14ac:dyDescent="0.25">
      <c r="A101" s="16" t="s">
        <v>9</v>
      </c>
      <c r="B101" s="16">
        <v>621013</v>
      </c>
      <c r="C101" s="16">
        <v>40084</v>
      </c>
      <c r="D101" s="16">
        <v>2017</v>
      </c>
      <c r="E101" s="16" t="s">
        <v>197</v>
      </c>
      <c r="F101" s="16" t="s">
        <v>1034</v>
      </c>
      <c r="G101" s="16" t="s">
        <v>80</v>
      </c>
      <c r="H101" s="28">
        <v>19000</v>
      </c>
      <c r="I101" s="59" t="s">
        <v>312</v>
      </c>
      <c r="J101" s="26" t="str">
        <f t="shared" si="12"/>
        <v>621</v>
      </c>
      <c r="K101" s="4" t="str">
        <f t="shared" si="13"/>
        <v>1</v>
      </c>
      <c r="L101" s="56"/>
      <c r="M101" s="56"/>
    </row>
    <row r="102" spans="1:13" x14ac:dyDescent="0.25">
      <c r="A102" s="16" t="s">
        <v>9</v>
      </c>
      <c r="B102" s="16">
        <v>321011</v>
      </c>
      <c r="C102" s="16">
        <v>40691</v>
      </c>
      <c r="D102" s="16">
        <v>2017</v>
      </c>
      <c r="E102" s="16" t="s">
        <v>198</v>
      </c>
      <c r="F102" s="16" t="s">
        <v>1035</v>
      </c>
      <c r="G102" s="16" t="s">
        <v>121</v>
      </c>
      <c r="H102" s="28">
        <v>97500</v>
      </c>
      <c r="I102" s="59" t="s">
        <v>312</v>
      </c>
      <c r="J102" s="26" t="str">
        <f t="shared" si="12"/>
        <v>321</v>
      </c>
      <c r="K102" s="4" t="str">
        <f t="shared" si="13"/>
        <v>2</v>
      </c>
      <c r="L102" s="56"/>
      <c r="M102" s="56"/>
    </row>
    <row r="103" spans="1:13" x14ac:dyDescent="0.25">
      <c r="A103" s="16" t="s">
        <v>9</v>
      </c>
      <c r="B103" s="16">
        <v>522015</v>
      </c>
      <c r="C103" s="16">
        <v>40751</v>
      </c>
      <c r="D103" s="16">
        <v>2017</v>
      </c>
      <c r="E103" s="16" t="s">
        <v>946</v>
      </c>
      <c r="F103" s="16" t="s">
        <v>1036</v>
      </c>
      <c r="G103" s="16" t="s">
        <v>309</v>
      </c>
      <c r="H103" s="28">
        <v>15000</v>
      </c>
      <c r="I103" s="59" t="s">
        <v>312</v>
      </c>
      <c r="J103" s="26" t="str">
        <f t="shared" si="12"/>
        <v>522</v>
      </c>
      <c r="K103" s="4" t="str">
        <f t="shared" si="13"/>
        <v>1</v>
      </c>
      <c r="L103" s="56"/>
      <c r="M103" s="56"/>
    </row>
    <row r="104" spans="1:13" x14ac:dyDescent="0.25">
      <c r="A104" s="16" t="s">
        <v>9</v>
      </c>
      <c r="B104" s="16">
        <v>412015</v>
      </c>
      <c r="C104" s="16">
        <v>40245</v>
      </c>
      <c r="D104" s="16">
        <v>2017</v>
      </c>
      <c r="E104" s="16" t="s">
        <v>918</v>
      </c>
      <c r="F104" s="16" t="s">
        <v>1037</v>
      </c>
      <c r="G104" s="16" t="s">
        <v>12</v>
      </c>
      <c r="H104" s="28">
        <v>12430</v>
      </c>
      <c r="I104" s="59" t="s">
        <v>312</v>
      </c>
      <c r="J104" s="26" t="str">
        <f t="shared" si="12"/>
        <v>412</v>
      </c>
      <c r="K104" s="4" t="str">
        <f t="shared" si="13"/>
        <v>1</v>
      </c>
      <c r="L104" s="56"/>
      <c r="M104" s="56"/>
    </row>
    <row r="105" spans="1:13" x14ac:dyDescent="0.25">
      <c r="A105" s="16" t="s">
        <v>9</v>
      </c>
      <c r="B105" s="16">
        <v>412018</v>
      </c>
      <c r="C105" s="16">
        <v>40241</v>
      </c>
      <c r="D105" s="16">
        <v>2017</v>
      </c>
      <c r="E105" s="16" t="s">
        <v>140</v>
      </c>
      <c r="F105" s="16" t="s">
        <v>1038</v>
      </c>
      <c r="G105" s="16" t="s">
        <v>30</v>
      </c>
      <c r="H105" s="28">
        <v>14000</v>
      </c>
      <c r="I105" s="59" t="s">
        <v>312</v>
      </c>
      <c r="J105" s="26" t="str">
        <f t="shared" si="12"/>
        <v>412</v>
      </c>
      <c r="K105" s="4" t="str">
        <f t="shared" si="13"/>
        <v>1</v>
      </c>
      <c r="L105" s="56"/>
      <c r="M105" s="56"/>
    </row>
    <row r="106" spans="1:13" x14ac:dyDescent="0.25">
      <c r="A106" s="16" t="s">
        <v>9</v>
      </c>
      <c r="B106" s="16">
        <v>321011</v>
      </c>
      <c r="C106" s="16">
        <v>40691</v>
      </c>
      <c r="D106" s="16">
        <v>2017</v>
      </c>
      <c r="E106" s="16" t="s">
        <v>1062</v>
      </c>
      <c r="F106" s="16" t="s">
        <v>1039</v>
      </c>
      <c r="G106" s="16" t="s">
        <v>12</v>
      </c>
      <c r="H106" s="28">
        <v>21500</v>
      </c>
      <c r="I106" s="59" t="s">
        <v>312</v>
      </c>
      <c r="J106" s="26" t="str">
        <f t="shared" si="12"/>
        <v>321</v>
      </c>
      <c r="K106" s="4" t="str">
        <f t="shared" si="13"/>
        <v>1</v>
      </c>
      <c r="L106" s="56"/>
      <c r="M106" s="56"/>
    </row>
    <row r="107" spans="1:13" x14ac:dyDescent="0.25">
      <c r="A107" s="16" t="s">
        <v>9</v>
      </c>
      <c r="B107" s="16">
        <v>411019</v>
      </c>
      <c r="C107" s="16">
        <v>40714</v>
      </c>
      <c r="D107" s="16">
        <v>2017</v>
      </c>
      <c r="E107" s="16" t="s">
        <v>947</v>
      </c>
      <c r="F107" s="16" t="s">
        <v>1040</v>
      </c>
      <c r="G107" s="16" t="s">
        <v>34</v>
      </c>
      <c r="H107" s="28">
        <v>82170</v>
      </c>
      <c r="I107" s="59" t="s">
        <v>312</v>
      </c>
      <c r="J107" s="26" t="str">
        <f t="shared" si="12"/>
        <v>411</v>
      </c>
      <c r="K107" s="4" t="str">
        <f t="shared" si="13"/>
        <v>2</v>
      </c>
      <c r="L107" s="56"/>
      <c r="M107" s="56"/>
    </row>
    <row r="108" spans="1:13" x14ac:dyDescent="0.25">
      <c r="A108" s="16" t="s">
        <v>9</v>
      </c>
      <c r="B108" s="16">
        <v>522014</v>
      </c>
      <c r="C108" s="16">
        <v>40025</v>
      </c>
      <c r="D108" s="16">
        <v>2017</v>
      </c>
      <c r="E108" s="16" t="s">
        <v>133</v>
      </c>
      <c r="F108" s="16" t="s">
        <v>1041</v>
      </c>
      <c r="G108" s="16" t="s">
        <v>12</v>
      </c>
      <c r="H108" s="28">
        <v>19960</v>
      </c>
      <c r="I108" s="59" t="s">
        <v>312</v>
      </c>
      <c r="J108" s="26" t="str">
        <f t="shared" si="12"/>
        <v>522</v>
      </c>
      <c r="K108" s="4" t="str">
        <f t="shared" si="13"/>
        <v>1</v>
      </c>
      <c r="L108" s="56"/>
      <c r="M108" s="56"/>
    </row>
    <row r="109" spans="1:13" x14ac:dyDescent="0.25">
      <c r="A109" s="16" t="s">
        <v>9</v>
      </c>
      <c r="B109" s="16">
        <v>611011</v>
      </c>
      <c r="C109" s="16">
        <v>40064</v>
      </c>
      <c r="D109" s="16">
        <v>2017</v>
      </c>
      <c r="E109" s="16" t="s">
        <v>948</v>
      </c>
      <c r="F109" s="16" t="s">
        <v>1042</v>
      </c>
      <c r="G109" s="16" t="s">
        <v>297</v>
      </c>
      <c r="H109" s="28">
        <v>12277897</v>
      </c>
      <c r="I109" s="59" t="s">
        <v>1057</v>
      </c>
      <c r="J109" s="26" t="str">
        <f t="shared" si="12"/>
        <v>611</v>
      </c>
      <c r="K109" s="4" t="str">
        <f t="shared" si="13"/>
        <v>3</v>
      </c>
      <c r="L109" s="56"/>
      <c r="M109" s="56"/>
    </row>
    <row r="110" spans="1:13" x14ac:dyDescent="0.25">
      <c r="A110" s="16" t="s">
        <v>9</v>
      </c>
      <c r="B110" s="16">
        <v>522014</v>
      </c>
      <c r="C110" s="16">
        <v>40025</v>
      </c>
      <c r="D110" s="16">
        <v>2017</v>
      </c>
      <c r="E110" s="16" t="s">
        <v>1062</v>
      </c>
      <c r="F110" s="16" t="s">
        <v>1043</v>
      </c>
      <c r="G110" s="16" t="s">
        <v>12</v>
      </c>
      <c r="H110" s="28">
        <v>4972</v>
      </c>
      <c r="I110" s="59" t="s">
        <v>312</v>
      </c>
      <c r="J110" s="26" t="str">
        <f t="shared" si="12"/>
        <v>522</v>
      </c>
      <c r="K110" s="4" t="str">
        <f t="shared" si="13"/>
        <v>1</v>
      </c>
      <c r="L110" s="56"/>
      <c r="M110" s="56"/>
    </row>
    <row r="111" spans="1:13" x14ac:dyDescent="0.25">
      <c r="A111" s="16" t="s">
        <v>9</v>
      </c>
      <c r="B111" s="16">
        <v>522014</v>
      </c>
      <c r="C111" s="16">
        <v>40025</v>
      </c>
      <c r="D111" s="16">
        <v>2017</v>
      </c>
      <c r="E111" s="16" t="s">
        <v>211</v>
      </c>
      <c r="F111" s="16" t="s">
        <v>1044</v>
      </c>
      <c r="G111" s="16" t="s">
        <v>19</v>
      </c>
      <c r="H111" s="28">
        <v>11000</v>
      </c>
      <c r="I111" s="59" t="s">
        <v>312</v>
      </c>
      <c r="J111" s="26" t="str">
        <f t="shared" si="12"/>
        <v>522</v>
      </c>
      <c r="K111" s="4" t="str">
        <f t="shared" si="13"/>
        <v>1</v>
      </c>
      <c r="L111" s="56"/>
      <c r="M111" s="56"/>
    </row>
    <row r="112" spans="1:13" x14ac:dyDescent="0.25">
      <c r="A112" s="16" t="s">
        <v>9</v>
      </c>
      <c r="B112" s="16">
        <v>813011</v>
      </c>
      <c r="C112" s="16">
        <v>40374</v>
      </c>
      <c r="D112" s="16">
        <v>2017</v>
      </c>
      <c r="E112" s="16" t="s">
        <v>1045</v>
      </c>
      <c r="F112" s="16" t="s">
        <v>1046</v>
      </c>
      <c r="G112" s="16" t="s">
        <v>103</v>
      </c>
      <c r="H112" s="28">
        <v>8750</v>
      </c>
      <c r="I112" s="59" t="s">
        <v>312</v>
      </c>
      <c r="J112" s="26" t="str">
        <f t="shared" si="12"/>
        <v>813</v>
      </c>
      <c r="K112" s="4" t="str">
        <f t="shared" si="13"/>
        <v>1</v>
      </c>
      <c r="L112" s="56"/>
      <c r="M112" s="56"/>
    </row>
    <row r="113" spans="1:14" x14ac:dyDescent="0.25">
      <c r="A113" s="16" t="s">
        <v>9</v>
      </c>
      <c r="B113" s="16">
        <v>813011</v>
      </c>
      <c r="C113" s="16">
        <v>40374</v>
      </c>
      <c r="D113" s="16">
        <v>2017</v>
      </c>
      <c r="E113" s="16" t="s">
        <v>1065</v>
      </c>
      <c r="F113" s="16" t="s">
        <v>1047</v>
      </c>
      <c r="G113" s="16" t="s">
        <v>80</v>
      </c>
      <c r="H113" s="28">
        <v>3000</v>
      </c>
      <c r="I113" s="59" t="s">
        <v>312</v>
      </c>
      <c r="J113" s="26" t="str">
        <f t="shared" si="12"/>
        <v>813</v>
      </c>
      <c r="K113" s="4" t="str">
        <f t="shared" si="13"/>
        <v>1</v>
      </c>
      <c r="L113" s="56"/>
      <c r="M113" s="56"/>
    </row>
    <row r="114" spans="1:14" x14ac:dyDescent="0.25">
      <c r="A114" s="16" t="s">
        <v>9</v>
      </c>
      <c r="B114" s="16">
        <v>221013</v>
      </c>
      <c r="C114" s="16">
        <v>40291</v>
      </c>
      <c r="D114" s="16">
        <v>2017</v>
      </c>
      <c r="E114" s="16" t="s">
        <v>178</v>
      </c>
      <c r="F114" s="16" t="s">
        <v>1048</v>
      </c>
      <c r="G114" s="16" t="s">
        <v>12</v>
      </c>
      <c r="H114" s="28">
        <f>89042+50000</f>
        <v>139042</v>
      </c>
      <c r="I114" s="59" t="s">
        <v>312</v>
      </c>
      <c r="J114" s="26" t="str">
        <f t="shared" si="12"/>
        <v>221</v>
      </c>
      <c r="K114" s="4" t="str">
        <f t="shared" si="13"/>
        <v>3</v>
      </c>
      <c r="L114" s="56"/>
      <c r="M114" s="56"/>
    </row>
    <row r="115" spans="1:14" ht="15.75" customHeight="1" x14ac:dyDescent="0.25">
      <c r="A115" s="16" t="s">
        <v>9</v>
      </c>
      <c r="B115" s="16">
        <v>221018</v>
      </c>
      <c r="C115" s="16">
        <v>40585</v>
      </c>
      <c r="D115" s="16">
        <v>2017</v>
      </c>
      <c r="E115" s="16" t="s">
        <v>829</v>
      </c>
      <c r="F115" s="16" t="s">
        <v>1049</v>
      </c>
      <c r="G115" s="16" t="s">
        <v>113</v>
      </c>
      <c r="H115" s="28">
        <f>537275.5*4</f>
        <v>2149102</v>
      </c>
      <c r="I115" s="59" t="s">
        <v>1093</v>
      </c>
      <c r="J115" s="26" t="str">
        <f t="shared" si="12"/>
        <v>221</v>
      </c>
      <c r="K115" s="4" t="str">
        <f t="shared" si="13"/>
        <v>3</v>
      </c>
      <c r="L115" s="56"/>
      <c r="M115" s="56"/>
    </row>
    <row r="116" spans="1:14" x14ac:dyDescent="0.25">
      <c r="A116" s="16" t="s">
        <v>9</v>
      </c>
      <c r="B116" s="33">
        <v>221018</v>
      </c>
      <c r="C116" s="33">
        <v>40585</v>
      </c>
      <c r="D116" s="16">
        <v>2017</v>
      </c>
      <c r="E116" s="16" t="s">
        <v>874</v>
      </c>
      <c r="F116" s="16" t="s">
        <v>1050</v>
      </c>
      <c r="G116" s="16" t="s">
        <v>107</v>
      </c>
      <c r="H116" s="28">
        <v>2823</v>
      </c>
      <c r="I116" s="59" t="s">
        <v>1093</v>
      </c>
      <c r="J116" s="26" t="str">
        <f t="shared" si="12"/>
        <v>221</v>
      </c>
      <c r="K116" s="4" t="str">
        <f t="shared" si="13"/>
        <v>1</v>
      </c>
      <c r="L116" s="56"/>
      <c r="M116" s="56"/>
    </row>
    <row r="117" spans="1:14" x14ac:dyDescent="0.25">
      <c r="A117" s="16" t="s">
        <v>9</v>
      </c>
      <c r="B117" s="16">
        <v>221016</v>
      </c>
      <c r="C117" s="16">
        <v>40290</v>
      </c>
      <c r="D117" s="16">
        <v>2017</v>
      </c>
      <c r="E117" s="16" t="s">
        <v>904</v>
      </c>
      <c r="F117" s="16" t="s">
        <v>1051</v>
      </c>
      <c r="G117" s="16" t="s">
        <v>12</v>
      </c>
      <c r="H117" s="28">
        <v>688312</v>
      </c>
      <c r="I117" s="59" t="s">
        <v>312</v>
      </c>
      <c r="J117" s="26" t="str">
        <f t="shared" si="12"/>
        <v>221</v>
      </c>
      <c r="K117" s="4" t="str">
        <f t="shared" si="13"/>
        <v>3</v>
      </c>
      <c r="L117" s="56"/>
      <c r="M117" s="56"/>
    </row>
    <row r="118" spans="1:14" x14ac:dyDescent="0.25">
      <c r="A118" s="16" t="s">
        <v>9</v>
      </c>
      <c r="B118" s="16">
        <v>221019</v>
      </c>
      <c r="C118" s="16">
        <v>40586</v>
      </c>
      <c r="D118" s="16">
        <v>2017</v>
      </c>
      <c r="E118" s="16" t="s">
        <v>1058</v>
      </c>
      <c r="F118" s="16" t="s">
        <v>1052</v>
      </c>
      <c r="G118" s="16" t="s">
        <v>65</v>
      </c>
      <c r="H118" s="28">
        <f>(239786+62696+50000)/2</f>
        <v>176241</v>
      </c>
      <c r="I118" s="59" t="s">
        <v>1092</v>
      </c>
      <c r="J118" s="26" t="str">
        <f t="shared" si="12"/>
        <v>221</v>
      </c>
      <c r="K118" s="4" t="str">
        <f t="shared" si="13"/>
        <v>3</v>
      </c>
      <c r="L118" s="56"/>
      <c r="M118" s="56"/>
    </row>
    <row r="119" spans="1:14" x14ac:dyDescent="0.25">
      <c r="A119" s="71" t="s">
        <v>9</v>
      </c>
      <c r="B119" s="5">
        <v>522015</v>
      </c>
      <c r="C119" s="70">
        <v>40751</v>
      </c>
      <c r="D119" s="3">
        <v>2017</v>
      </c>
      <c r="E119" s="5" t="s">
        <v>946</v>
      </c>
      <c r="F119" s="16" t="s">
        <v>1053</v>
      </c>
      <c r="G119" s="16" t="s">
        <v>309</v>
      </c>
      <c r="H119" s="28">
        <v>50350</v>
      </c>
      <c r="I119" s="59" t="s">
        <v>312</v>
      </c>
      <c r="J119" s="26" t="str">
        <f t="shared" si="12"/>
        <v>522</v>
      </c>
      <c r="K119" s="4" t="str">
        <f t="shared" si="13"/>
        <v>2</v>
      </c>
      <c r="L119" s="56"/>
      <c r="M119" s="56"/>
    </row>
    <row r="120" spans="1:14" x14ac:dyDescent="0.25">
      <c r="A120" s="73" t="s">
        <v>9</v>
      </c>
      <c r="B120" s="20">
        <v>221013</v>
      </c>
      <c r="C120" s="72">
        <v>40291</v>
      </c>
      <c r="D120" s="6">
        <v>2017</v>
      </c>
      <c r="E120" s="21" t="s">
        <v>178</v>
      </c>
      <c r="F120" s="21" t="s">
        <v>1054</v>
      </c>
      <c r="G120" s="21" t="s">
        <v>12</v>
      </c>
      <c r="H120" s="22">
        <v>22500</v>
      </c>
      <c r="I120" s="59" t="s">
        <v>312</v>
      </c>
      <c r="J120" s="26" t="str">
        <f t="shared" si="12"/>
        <v>221</v>
      </c>
      <c r="K120" s="4" t="str">
        <f t="shared" si="13"/>
        <v>1</v>
      </c>
      <c r="L120" s="56"/>
      <c r="M120" s="56"/>
    </row>
    <row r="121" spans="1:14" x14ac:dyDescent="0.25">
      <c r="A121" s="73" t="s">
        <v>9</v>
      </c>
      <c r="B121" s="20">
        <v>631013</v>
      </c>
      <c r="C121" s="72">
        <v>40141</v>
      </c>
      <c r="D121" s="6">
        <v>2017</v>
      </c>
      <c r="E121" s="21" t="s">
        <v>155</v>
      </c>
      <c r="F121" s="21" t="s">
        <v>1055</v>
      </c>
      <c r="G121" s="21" t="s">
        <v>65</v>
      </c>
      <c r="H121" s="22">
        <v>69000</v>
      </c>
      <c r="I121" s="59" t="s">
        <v>312</v>
      </c>
      <c r="J121" s="26" t="str">
        <f t="shared" si="12"/>
        <v>631</v>
      </c>
      <c r="K121" s="4" t="str">
        <f t="shared" si="13"/>
        <v>2</v>
      </c>
      <c r="L121" s="56"/>
      <c r="M121" s="56"/>
    </row>
    <row r="122" spans="1:14" x14ac:dyDescent="0.25">
      <c r="A122" s="73" t="s">
        <v>9</v>
      </c>
      <c r="B122" s="20">
        <v>522015</v>
      </c>
      <c r="C122" s="72">
        <v>40751</v>
      </c>
      <c r="D122" s="6">
        <v>2017</v>
      </c>
      <c r="E122" s="21" t="s">
        <v>211</v>
      </c>
      <c r="F122" s="21" t="s">
        <v>1056</v>
      </c>
      <c r="G122" s="21" t="s">
        <v>34</v>
      </c>
      <c r="H122" s="22">
        <v>90000</v>
      </c>
      <c r="I122" s="59" t="s">
        <v>312</v>
      </c>
      <c r="J122" s="26" t="str">
        <f t="shared" si="12"/>
        <v>522</v>
      </c>
      <c r="K122" s="4" t="str">
        <f t="shared" si="13"/>
        <v>2</v>
      </c>
      <c r="L122" s="56"/>
      <c r="M122" s="56"/>
    </row>
    <row r="123" spans="1:14" x14ac:dyDescent="0.25">
      <c r="A123" s="73" t="s">
        <v>317</v>
      </c>
      <c r="B123" s="20">
        <v>711012</v>
      </c>
      <c r="C123" s="72">
        <v>40262</v>
      </c>
      <c r="D123" s="6">
        <v>2017</v>
      </c>
      <c r="E123" s="21" t="s">
        <v>1070</v>
      </c>
      <c r="F123" s="21" t="s">
        <v>1071</v>
      </c>
      <c r="G123" s="21" t="s">
        <v>90</v>
      </c>
      <c r="H123" s="22">
        <f>157879+24278+26313+4046</f>
        <v>212516</v>
      </c>
      <c r="I123" s="20" t="s">
        <v>1072</v>
      </c>
      <c r="J123" s="26" t="str">
        <f t="shared" si="12"/>
        <v>711</v>
      </c>
      <c r="K123" s="4" t="str">
        <f t="shared" si="13"/>
        <v>3</v>
      </c>
      <c r="L123" s="56"/>
      <c r="M123" s="56"/>
      <c r="N123" s="56"/>
    </row>
    <row r="124" spans="1:14" x14ac:dyDescent="0.25">
      <c r="A124" s="73" t="s">
        <v>317</v>
      </c>
      <c r="B124" s="61">
        <v>711012</v>
      </c>
      <c r="C124" s="72">
        <v>40262</v>
      </c>
      <c r="D124" s="6">
        <v>2017</v>
      </c>
      <c r="E124" s="21" t="s">
        <v>1073</v>
      </c>
      <c r="F124" s="21" t="s">
        <v>1074</v>
      </c>
      <c r="G124" s="21" t="s">
        <v>58</v>
      </c>
      <c r="H124" s="22">
        <f>250000</f>
        <v>250000</v>
      </c>
      <c r="I124" s="61" t="s">
        <v>1072</v>
      </c>
      <c r="J124" s="26" t="str">
        <f t="shared" si="12"/>
        <v>711</v>
      </c>
      <c r="K124" s="4" t="str">
        <f t="shared" si="13"/>
        <v>3</v>
      </c>
      <c r="L124" s="56"/>
      <c r="M124" s="56"/>
      <c r="N124" s="56"/>
    </row>
    <row r="125" spans="1:14" x14ac:dyDescent="0.25">
      <c r="A125" s="73" t="s">
        <v>317</v>
      </c>
      <c r="B125" s="61">
        <v>711012</v>
      </c>
      <c r="C125" s="72">
        <v>40262</v>
      </c>
      <c r="D125" s="57">
        <v>2017</v>
      </c>
      <c r="E125" s="21" t="s">
        <v>1075</v>
      </c>
      <c r="F125" s="21" t="s">
        <v>1076</v>
      </c>
      <c r="G125" s="21" t="s">
        <v>58</v>
      </c>
      <c r="H125" s="22">
        <f>32582+120109+8146+30027</f>
        <v>190864</v>
      </c>
      <c r="I125" s="61" t="s">
        <v>1072</v>
      </c>
      <c r="J125" s="26" t="str">
        <f t="shared" si="12"/>
        <v>711</v>
      </c>
      <c r="K125" s="4" t="str">
        <f t="shared" si="13"/>
        <v>3</v>
      </c>
      <c r="L125" s="56"/>
      <c r="M125" s="56"/>
      <c r="N125" s="56"/>
    </row>
    <row r="126" spans="1:14" x14ac:dyDescent="0.25">
      <c r="A126" s="73" t="s">
        <v>317</v>
      </c>
      <c r="B126" s="61">
        <v>711012</v>
      </c>
      <c r="C126" s="72">
        <v>40262</v>
      </c>
      <c r="D126" s="57">
        <v>2017</v>
      </c>
      <c r="E126" s="21" t="s">
        <v>1077</v>
      </c>
      <c r="F126" s="21" t="s">
        <v>1078</v>
      </c>
      <c r="G126" s="21" t="s">
        <v>1079</v>
      </c>
      <c r="H126" s="22">
        <f>71529+48781+29005+11921+8130+4834</f>
        <v>174200</v>
      </c>
      <c r="I126" s="61" t="s">
        <v>1072</v>
      </c>
      <c r="J126" s="26" t="str">
        <f t="shared" si="12"/>
        <v>711</v>
      </c>
      <c r="K126" s="4" t="str">
        <f t="shared" si="13"/>
        <v>3</v>
      </c>
      <c r="L126" s="56"/>
      <c r="M126" s="56"/>
      <c r="N126" s="56"/>
    </row>
    <row r="127" spans="1:14" x14ac:dyDescent="0.25">
      <c r="A127" s="73" t="s">
        <v>317</v>
      </c>
      <c r="B127" s="61">
        <v>711012</v>
      </c>
      <c r="C127" s="72">
        <v>40262</v>
      </c>
      <c r="D127" s="57">
        <v>2017</v>
      </c>
      <c r="E127" s="21" t="s">
        <v>198</v>
      </c>
      <c r="F127" s="21" t="s">
        <v>1080</v>
      </c>
      <c r="G127" s="16" t="s">
        <v>121</v>
      </c>
      <c r="H127" s="22">
        <f>172000+28000</f>
        <v>200000</v>
      </c>
      <c r="I127" s="61" t="s">
        <v>1072</v>
      </c>
      <c r="J127" s="26" t="str">
        <f t="shared" si="12"/>
        <v>711</v>
      </c>
      <c r="K127" s="4" t="str">
        <f t="shared" si="13"/>
        <v>3</v>
      </c>
      <c r="L127" s="56"/>
      <c r="M127" s="56"/>
      <c r="N127" s="56"/>
    </row>
    <row r="128" spans="1:14" s="7" customFormat="1" x14ac:dyDescent="0.25">
      <c r="A128" s="73" t="s">
        <v>317</v>
      </c>
      <c r="B128" s="61">
        <v>731013</v>
      </c>
      <c r="C128" s="72">
        <v>40259</v>
      </c>
      <c r="D128" s="6">
        <v>2017</v>
      </c>
      <c r="E128" s="21" t="s">
        <v>1082</v>
      </c>
      <c r="F128" s="21" t="s">
        <v>1083</v>
      </c>
      <c r="G128" s="21" t="s">
        <v>19</v>
      </c>
      <c r="H128" s="22">
        <f>163788+173882+158396+145678</f>
        <v>641744</v>
      </c>
      <c r="I128" s="20" t="s">
        <v>1081</v>
      </c>
      <c r="J128" s="26" t="str">
        <f t="shared" si="12"/>
        <v>731</v>
      </c>
      <c r="K128" s="4" t="str">
        <f t="shared" si="13"/>
        <v>3</v>
      </c>
      <c r="L128" s="56"/>
      <c r="M128" s="58"/>
      <c r="N128" s="58"/>
    </row>
    <row r="129" spans="1:26" x14ac:dyDescent="0.25">
      <c r="A129" s="73" t="s">
        <v>317</v>
      </c>
      <c r="B129" s="61">
        <v>731013</v>
      </c>
      <c r="C129" s="72">
        <v>40259</v>
      </c>
      <c r="D129" s="57">
        <v>2017</v>
      </c>
      <c r="E129" s="62" t="s">
        <v>123</v>
      </c>
      <c r="F129" s="21" t="s">
        <v>1084</v>
      </c>
      <c r="G129" s="21" t="s">
        <v>19</v>
      </c>
      <c r="H129" s="22">
        <f>2500000-887200</f>
        <v>1612800</v>
      </c>
      <c r="I129" s="61" t="s">
        <v>1081</v>
      </c>
      <c r="J129" s="26" t="str">
        <f t="shared" si="12"/>
        <v>731</v>
      </c>
      <c r="K129" s="4" t="str">
        <f t="shared" si="13"/>
        <v>3</v>
      </c>
      <c r="L129" s="56"/>
      <c r="M129" s="58"/>
      <c r="N129" s="58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s="7" customFormat="1" x14ac:dyDescent="0.25">
      <c r="A130" s="73" t="s">
        <v>317</v>
      </c>
      <c r="B130" s="61">
        <v>731013</v>
      </c>
      <c r="C130" s="72">
        <v>40259</v>
      </c>
      <c r="D130" s="57">
        <v>2017</v>
      </c>
      <c r="E130" s="75" t="s">
        <v>123</v>
      </c>
      <c r="F130" s="21" t="s">
        <v>1085</v>
      </c>
      <c r="G130" s="21" t="s">
        <v>19</v>
      </c>
      <c r="H130" s="22">
        <f>201211+304951</f>
        <v>506162</v>
      </c>
      <c r="I130" s="61" t="s">
        <v>1081</v>
      </c>
      <c r="J130" s="26" t="str">
        <f t="shared" si="12"/>
        <v>731</v>
      </c>
      <c r="K130" s="4" t="str">
        <f t="shared" si="13"/>
        <v>3</v>
      </c>
      <c r="L130" s="56"/>
      <c r="M130" s="58"/>
      <c r="N130" s="58"/>
    </row>
    <row r="131" spans="1:26" s="7" customFormat="1" x14ac:dyDescent="0.25">
      <c r="A131" s="73" t="s">
        <v>317</v>
      </c>
      <c r="B131" s="61">
        <v>731013</v>
      </c>
      <c r="C131" s="72">
        <v>40259</v>
      </c>
      <c r="D131" s="57">
        <v>2017</v>
      </c>
      <c r="E131" s="74" t="s">
        <v>123</v>
      </c>
      <c r="F131" s="62" t="s">
        <v>1086</v>
      </c>
      <c r="G131" s="62" t="s">
        <v>19</v>
      </c>
      <c r="H131" s="22">
        <f>456932+716676</f>
        <v>1173608</v>
      </c>
      <c r="I131" s="61" t="s">
        <v>1081</v>
      </c>
      <c r="J131" s="26" t="str">
        <f t="shared" si="12"/>
        <v>731</v>
      </c>
      <c r="K131" s="4" t="str">
        <f t="shared" si="13"/>
        <v>3</v>
      </c>
      <c r="L131" s="56"/>
      <c r="M131" s="58"/>
      <c r="N131" s="58"/>
    </row>
    <row r="132" spans="1:26" s="7" customFormat="1" x14ac:dyDescent="0.25">
      <c r="A132" s="73" t="s">
        <v>317</v>
      </c>
      <c r="B132" s="20">
        <v>815015</v>
      </c>
      <c r="C132" s="72">
        <v>40181</v>
      </c>
      <c r="D132" s="6">
        <v>2017</v>
      </c>
      <c r="E132" s="21" t="s">
        <v>1087</v>
      </c>
      <c r="F132" s="21" t="s">
        <v>1089</v>
      </c>
      <c r="G132" s="62" t="s">
        <v>90</v>
      </c>
      <c r="H132" s="22">
        <v>45000</v>
      </c>
      <c r="I132" s="20" t="s">
        <v>1090</v>
      </c>
      <c r="J132" s="26" t="str">
        <f t="shared" si="12"/>
        <v>815</v>
      </c>
      <c r="K132" s="4" t="str">
        <f t="shared" si="13"/>
        <v>2</v>
      </c>
      <c r="L132" s="56"/>
      <c r="M132" s="58"/>
    </row>
    <row r="133" spans="1:26" s="7" customFormat="1" x14ac:dyDescent="0.25">
      <c r="A133" s="73" t="s">
        <v>317</v>
      </c>
      <c r="B133" s="20">
        <v>815015</v>
      </c>
      <c r="C133" s="72">
        <v>40181</v>
      </c>
      <c r="D133" s="6">
        <v>2017</v>
      </c>
      <c r="E133" s="21" t="s">
        <v>1088</v>
      </c>
      <c r="F133" s="21" t="s">
        <v>1091</v>
      </c>
      <c r="G133" s="62" t="s">
        <v>19</v>
      </c>
      <c r="H133" s="22">
        <v>30000</v>
      </c>
      <c r="I133" s="61" t="s">
        <v>1090</v>
      </c>
      <c r="J133" s="26" t="str">
        <f t="shared" si="12"/>
        <v>815</v>
      </c>
      <c r="K133" s="4" t="str">
        <f t="shared" si="13"/>
        <v>2</v>
      </c>
      <c r="L133" s="56"/>
      <c r="M133" s="58"/>
      <c r="N133" s="58"/>
    </row>
    <row r="134" spans="1:26" s="7" customFormat="1" x14ac:dyDescent="0.25">
      <c r="A134" s="73" t="s">
        <v>317</v>
      </c>
      <c r="B134" s="61">
        <v>721011</v>
      </c>
      <c r="C134" s="72">
        <v>40270</v>
      </c>
      <c r="D134" s="57">
        <v>2017</v>
      </c>
      <c r="E134" s="35" t="s">
        <v>1094</v>
      </c>
      <c r="F134" s="62" t="s">
        <v>1101</v>
      </c>
      <c r="G134" s="62" t="s">
        <v>12</v>
      </c>
      <c r="H134" s="22">
        <v>20000</v>
      </c>
      <c r="I134" s="61" t="s">
        <v>312</v>
      </c>
      <c r="J134" s="26" t="str">
        <f t="shared" si="12"/>
        <v>721</v>
      </c>
      <c r="K134" s="4" t="str">
        <f t="shared" si="13"/>
        <v>1</v>
      </c>
      <c r="L134" s="4"/>
      <c r="M134" s="58"/>
    </row>
    <row r="135" spans="1:26" s="7" customFormat="1" x14ac:dyDescent="0.25">
      <c r="A135" s="19"/>
      <c r="B135" s="20"/>
      <c r="C135" s="6"/>
      <c r="D135" s="6"/>
      <c r="E135" s="21"/>
      <c r="F135" s="21"/>
      <c r="G135" s="21"/>
      <c r="H135" s="22"/>
      <c r="I135" s="20"/>
      <c r="J135" s="26" t="str">
        <f t="shared" si="12"/>
        <v/>
      </c>
      <c r="K135" s="4" t="str">
        <f t="shared" si="13"/>
        <v>1</v>
      </c>
      <c r="L135" s="4"/>
      <c r="M135" s="58"/>
      <c r="N135" s="58"/>
    </row>
    <row r="136" spans="1:26" s="7" customFormat="1" x14ac:dyDescent="0.25">
      <c r="A136" s="19"/>
      <c r="B136" s="20"/>
      <c r="C136" s="6"/>
      <c r="D136" s="6"/>
      <c r="E136" s="21"/>
      <c r="F136" s="21"/>
      <c r="G136" s="21"/>
      <c r="H136" s="22"/>
      <c r="I136" s="20"/>
      <c r="J136" s="26" t="str">
        <f t="shared" si="12"/>
        <v/>
      </c>
      <c r="K136" s="4" t="str">
        <f t="shared" si="13"/>
        <v>1</v>
      </c>
      <c r="L136" s="4"/>
      <c r="M136" s="58"/>
      <c r="N136" s="58"/>
    </row>
    <row r="137" spans="1:26" s="7" customFormat="1" x14ac:dyDescent="0.25">
      <c r="A137" s="19"/>
      <c r="B137" s="20"/>
      <c r="C137" s="6"/>
      <c r="D137" s="6"/>
      <c r="E137" s="21"/>
      <c r="F137" s="21"/>
      <c r="G137" s="21"/>
      <c r="H137" s="22"/>
      <c r="I137" s="20"/>
      <c r="J137" s="26" t="str">
        <f t="shared" si="12"/>
        <v/>
      </c>
      <c r="K137" s="4" t="str">
        <f t="shared" si="13"/>
        <v>1</v>
      </c>
      <c r="L137" s="4"/>
      <c r="M137" s="58"/>
    </row>
    <row r="138" spans="1:26" s="7" customFormat="1" x14ac:dyDescent="0.25">
      <c r="A138" s="19"/>
      <c r="B138" s="11"/>
      <c r="C138" s="6"/>
      <c r="D138" s="6"/>
      <c r="E138" s="23"/>
      <c r="F138" s="11"/>
      <c r="G138" s="11"/>
      <c r="H138" s="24"/>
      <c r="I138" s="11"/>
      <c r="J138" s="26" t="str">
        <f t="shared" si="12"/>
        <v/>
      </c>
      <c r="K138" s="4" t="str">
        <f t="shared" si="13"/>
        <v>1</v>
      </c>
      <c r="L138" s="4"/>
      <c r="M138" s="58"/>
    </row>
    <row r="139" spans="1:26" s="7" customFormat="1" x14ac:dyDescent="0.25">
      <c r="A139" s="19"/>
      <c r="B139" s="11"/>
      <c r="C139" s="6"/>
      <c r="D139" s="6"/>
      <c r="E139" s="23"/>
      <c r="F139" s="11"/>
      <c r="G139" s="11"/>
      <c r="H139" s="24"/>
      <c r="I139" s="11"/>
      <c r="J139" s="26" t="str">
        <f t="shared" si="12"/>
        <v/>
      </c>
      <c r="K139" s="4" t="str">
        <f t="shared" si="13"/>
        <v>1</v>
      </c>
      <c r="L139" s="4"/>
      <c r="M139" s="58"/>
    </row>
    <row r="140" spans="1:26" s="7" customFormat="1" x14ac:dyDescent="0.25">
      <c r="A140" s="19"/>
      <c r="B140" s="11"/>
      <c r="C140" s="6"/>
      <c r="D140" s="6"/>
      <c r="E140" s="23"/>
      <c r="F140" s="11"/>
      <c r="G140" s="11"/>
      <c r="H140" s="24"/>
      <c r="I140" s="11"/>
      <c r="J140" s="26" t="str">
        <f t="shared" si="12"/>
        <v/>
      </c>
      <c r="K140" s="4" t="str">
        <f t="shared" si="13"/>
        <v>1</v>
      </c>
      <c r="L140" s="4"/>
      <c r="M140" s="58"/>
    </row>
    <row r="141" spans="1:26" s="7" customFormat="1" x14ac:dyDescent="0.25">
      <c r="A141" s="19"/>
      <c r="B141" s="20"/>
      <c r="C141" s="6"/>
      <c r="D141" s="6"/>
      <c r="E141" s="21"/>
      <c r="F141" s="21"/>
      <c r="G141" s="20"/>
      <c r="H141" s="22"/>
      <c r="I141" s="20"/>
      <c r="J141" s="26" t="str">
        <f t="shared" si="12"/>
        <v/>
      </c>
      <c r="K141" s="4" t="str">
        <f t="shared" si="13"/>
        <v>1</v>
      </c>
      <c r="L141" s="4"/>
      <c r="M141" s="58"/>
    </row>
    <row r="142" spans="1:26" s="7" customFormat="1" x14ac:dyDescent="0.25">
      <c r="A142" s="19"/>
      <c r="B142" s="20"/>
      <c r="C142" s="6"/>
      <c r="D142" s="6"/>
      <c r="E142" s="21"/>
      <c r="F142" s="21"/>
      <c r="G142" s="20"/>
      <c r="H142" s="22"/>
      <c r="I142" s="20"/>
      <c r="J142" s="26" t="str">
        <f t="shared" si="12"/>
        <v/>
      </c>
      <c r="K142" s="4" t="str">
        <f t="shared" si="13"/>
        <v>1</v>
      </c>
      <c r="L142" s="4"/>
      <c r="M142" s="58"/>
    </row>
    <row r="143" spans="1:26" s="7" customFormat="1" x14ac:dyDescent="0.25">
      <c r="A143" s="19"/>
      <c r="B143" s="20"/>
      <c r="C143" s="6"/>
      <c r="D143" s="6"/>
      <c r="E143" s="21"/>
      <c r="F143" s="21"/>
      <c r="G143" s="20"/>
      <c r="H143" s="22"/>
      <c r="I143" s="20"/>
      <c r="J143" s="26" t="str">
        <f t="shared" si="12"/>
        <v/>
      </c>
      <c r="K143" s="4" t="str">
        <f t="shared" si="13"/>
        <v>1</v>
      </c>
      <c r="L143" s="4"/>
      <c r="M143" s="58"/>
    </row>
    <row r="144" spans="1:26" s="7" customFormat="1" x14ac:dyDescent="0.25">
      <c r="A144" s="19"/>
      <c r="B144" s="20"/>
      <c r="C144" s="6"/>
      <c r="D144" s="6"/>
      <c r="E144" s="21"/>
      <c r="F144" s="21"/>
      <c r="G144" s="20"/>
      <c r="H144" s="22"/>
      <c r="I144" s="20"/>
      <c r="J144" s="26" t="str">
        <f t="shared" si="12"/>
        <v/>
      </c>
      <c r="K144" s="4" t="str">
        <f t="shared" si="13"/>
        <v>1</v>
      </c>
      <c r="L144" s="4"/>
      <c r="M144" s="58"/>
    </row>
    <row r="145" spans="1:13" s="7" customFormat="1" x14ac:dyDescent="0.25">
      <c r="A145" s="19"/>
      <c r="B145" s="20"/>
      <c r="C145" s="6"/>
      <c r="D145" s="6"/>
      <c r="E145" s="21"/>
      <c r="F145" s="21"/>
      <c r="G145" s="20"/>
      <c r="H145" s="22"/>
      <c r="I145" s="20"/>
      <c r="J145" s="26" t="str">
        <f t="shared" si="12"/>
        <v/>
      </c>
      <c r="K145" s="4" t="str">
        <f t="shared" si="13"/>
        <v>1</v>
      </c>
      <c r="L145" s="4"/>
      <c r="M145" s="58"/>
    </row>
    <row r="146" spans="1:13" s="58" customFormat="1" x14ac:dyDescent="0.25">
      <c r="A146" s="60"/>
      <c r="B146" s="61"/>
      <c r="C146" s="57"/>
      <c r="D146" s="57"/>
      <c r="E146" s="62"/>
      <c r="F146" s="62"/>
      <c r="G146" s="61"/>
      <c r="H146" s="22"/>
      <c r="I146" s="59"/>
      <c r="J146" s="63"/>
      <c r="K146" s="56" t="str">
        <f t="shared" ref="K146:K178" si="14">IF(H146&lt;25000,"1",IF(H146&lt;125000,"2","3"))</f>
        <v>1</v>
      </c>
    </row>
    <row r="147" spans="1:13" s="58" customFormat="1" x14ac:dyDescent="0.25">
      <c r="A147" s="60"/>
      <c r="B147" s="61"/>
      <c r="C147" s="57"/>
      <c r="D147" s="57"/>
      <c r="E147" s="62"/>
      <c r="F147" s="62"/>
      <c r="G147" s="61"/>
      <c r="H147" s="22"/>
      <c r="I147" s="59"/>
      <c r="J147" s="63" t="str">
        <f t="shared" ref="J147" si="15">LEFT(B147,3)</f>
        <v/>
      </c>
      <c r="K147" s="56" t="str">
        <f t="shared" si="14"/>
        <v>1</v>
      </c>
    </row>
    <row r="148" spans="1:13" s="58" customFormat="1" x14ac:dyDescent="0.25">
      <c r="A148" s="60"/>
      <c r="B148" s="61"/>
      <c r="C148" s="57"/>
      <c r="D148" s="57"/>
      <c r="E148" s="62"/>
      <c r="F148" s="62"/>
      <c r="G148" s="61"/>
      <c r="H148" s="22"/>
      <c r="I148" s="59"/>
      <c r="J148" s="63"/>
      <c r="K148" s="56" t="str">
        <f t="shared" si="14"/>
        <v>1</v>
      </c>
    </row>
    <row r="149" spans="1:13" s="58" customFormat="1" x14ac:dyDescent="0.25">
      <c r="A149" s="60"/>
      <c r="B149" s="61"/>
      <c r="C149" s="57"/>
      <c r="D149" s="57"/>
      <c r="E149" s="62"/>
      <c r="F149" s="62"/>
      <c r="G149" s="61"/>
      <c r="H149" s="22"/>
      <c r="I149" s="59"/>
      <c r="J149" s="63"/>
      <c r="K149" s="56" t="str">
        <f t="shared" si="14"/>
        <v>1</v>
      </c>
    </row>
    <row r="150" spans="1:13" s="58" customFormat="1" x14ac:dyDescent="0.25">
      <c r="A150" s="60"/>
      <c r="B150" s="61"/>
      <c r="C150" s="57"/>
      <c r="D150" s="57"/>
      <c r="E150" s="62"/>
      <c r="F150" s="62"/>
      <c r="G150" s="61"/>
      <c r="H150" s="22"/>
      <c r="I150" s="59"/>
      <c r="J150" s="63"/>
      <c r="K150" s="56" t="str">
        <f t="shared" si="14"/>
        <v>1</v>
      </c>
    </row>
    <row r="151" spans="1:13" s="58" customFormat="1" x14ac:dyDescent="0.25">
      <c r="A151" s="60"/>
      <c r="B151" s="61"/>
      <c r="C151" s="57"/>
      <c r="D151" s="57"/>
      <c r="E151" s="62"/>
      <c r="F151" s="62"/>
      <c r="G151" s="61"/>
      <c r="H151" s="22"/>
      <c r="I151" s="59"/>
      <c r="J151" s="63"/>
      <c r="K151" s="56" t="str">
        <f t="shared" si="14"/>
        <v>1</v>
      </c>
    </row>
    <row r="152" spans="1:13" s="58" customFormat="1" x14ac:dyDescent="0.25">
      <c r="A152" s="60"/>
      <c r="B152" s="61"/>
      <c r="C152" s="57"/>
      <c r="D152" s="57"/>
      <c r="E152" s="62"/>
      <c r="F152" s="62"/>
      <c r="G152" s="61"/>
      <c r="H152" s="22"/>
      <c r="I152" s="59"/>
      <c r="J152" s="63"/>
      <c r="K152" s="56" t="str">
        <f t="shared" si="14"/>
        <v>1</v>
      </c>
    </row>
    <row r="153" spans="1:13" s="58" customFormat="1" x14ac:dyDescent="0.25">
      <c r="A153" s="60"/>
      <c r="B153" s="61"/>
      <c r="C153" s="57"/>
      <c r="D153" s="57"/>
      <c r="E153" s="62"/>
      <c r="F153" s="62"/>
      <c r="G153" s="61"/>
      <c r="H153" s="22"/>
      <c r="I153" s="59"/>
      <c r="J153" s="63"/>
      <c r="K153" s="56" t="str">
        <f t="shared" si="14"/>
        <v>1</v>
      </c>
    </row>
    <row r="154" spans="1:13" s="58" customFormat="1" x14ac:dyDescent="0.25">
      <c r="A154" s="60"/>
      <c r="B154" s="61"/>
      <c r="C154" s="57"/>
      <c r="D154" s="57"/>
      <c r="E154" s="62"/>
      <c r="F154" s="62"/>
      <c r="G154" s="61"/>
      <c r="H154" s="22"/>
      <c r="I154" s="59"/>
      <c r="J154" s="63"/>
      <c r="K154" s="56" t="str">
        <f t="shared" si="14"/>
        <v>1</v>
      </c>
    </row>
    <row r="155" spans="1:13" s="58" customFormat="1" x14ac:dyDescent="0.25">
      <c r="A155" s="60"/>
      <c r="B155" s="61"/>
      <c r="C155" s="57"/>
      <c r="D155" s="57"/>
      <c r="E155" s="62"/>
      <c r="F155" s="62"/>
      <c r="G155" s="61"/>
      <c r="H155" s="22"/>
      <c r="I155" s="59"/>
      <c r="J155" s="63"/>
      <c r="K155" s="56" t="str">
        <f t="shared" si="14"/>
        <v>1</v>
      </c>
    </row>
    <row r="156" spans="1:13" s="58" customFormat="1" x14ac:dyDescent="0.25">
      <c r="A156" s="60"/>
      <c r="B156" s="61"/>
      <c r="C156" s="57"/>
      <c r="D156" s="57"/>
      <c r="E156" s="62"/>
      <c r="F156" s="62"/>
      <c r="G156" s="61"/>
      <c r="H156" s="22"/>
      <c r="I156" s="59"/>
      <c r="J156" s="63"/>
      <c r="K156" s="56" t="str">
        <f t="shared" si="14"/>
        <v>1</v>
      </c>
    </row>
    <row r="157" spans="1:13" s="58" customFormat="1" x14ac:dyDescent="0.25">
      <c r="A157" s="60"/>
      <c r="B157" s="61"/>
      <c r="C157" s="57"/>
      <c r="D157" s="57"/>
      <c r="E157" s="62"/>
      <c r="F157" s="62"/>
      <c r="G157" s="61"/>
      <c r="H157" s="22"/>
      <c r="I157" s="59"/>
      <c r="J157" s="63"/>
      <c r="K157" s="56" t="str">
        <f t="shared" si="14"/>
        <v>1</v>
      </c>
    </row>
    <row r="158" spans="1:13" s="58" customFormat="1" x14ac:dyDescent="0.25">
      <c r="A158" s="60"/>
      <c r="B158" s="61"/>
      <c r="C158" s="57"/>
      <c r="D158" s="57"/>
      <c r="E158" s="62"/>
      <c r="F158" s="62"/>
      <c r="G158" s="61"/>
      <c r="H158" s="22"/>
      <c r="I158" s="59"/>
      <c r="J158" s="63"/>
      <c r="K158" s="56" t="str">
        <f t="shared" si="14"/>
        <v>1</v>
      </c>
    </row>
    <row r="159" spans="1:13" s="58" customFormat="1" x14ac:dyDescent="0.25">
      <c r="A159" s="60"/>
      <c r="B159" s="61"/>
      <c r="C159" s="57"/>
      <c r="D159" s="57"/>
      <c r="E159" s="62"/>
      <c r="F159" s="62"/>
      <c r="G159" s="61"/>
      <c r="H159" s="22"/>
      <c r="I159" s="59"/>
      <c r="J159" s="63"/>
      <c r="K159" s="56" t="str">
        <f t="shared" si="14"/>
        <v>1</v>
      </c>
    </row>
    <row r="160" spans="1:13" s="58" customFormat="1" x14ac:dyDescent="0.25">
      <c r="A160" s="60"/>
      <c r="B160" s="61"/>
      <c r="C160" s="57"/>
      <c r="D160" s="57"/>
      <c r="E160" s="62"/>
      <c r="F160" s="62"/>
      <c r="G160" s="61"/>
      <c r="H160" s="22"/>
      <c r="I160" s="59"/>
      <c r="J160" s="63"/>
      <c r="K160" s="56" t="str">
        <f t="shared" si="14"/>
        <v>1</v>
      </c>
    </row>
    <row r="161" spans="1:11" s="58" customFormat="1" x14ac:dyDescent="0.25">
      <c r="A161" s="60"/>
      <c r="B161" s="61"/>
      <c r="C161" s="57"/>
      <c r="D161" s="57"/>
      <c r="E161" s="62"/>
      <c r="F161" s="62"/>
      <c r="G161" s="61"/>
      <c r="H161" s="22"/>
      <c r="I161" s="59"/>
      <c r="J161" s="63"/>
      <c r="K161" s="56" t="str">
        <f t="shared" si="14"/>
        <v>1</v>
      </c>
    </row>
    <row r="162" spans="1:11" s="58" customFormat="1" x14ac:dyDescent="0.25">
      <c r="A162" s="60"/>
      <c r="B162" s="61"/>
      <c r="C162" s="57"/>
      <c r="D162" s="57"/>
      <c r="E162" s="62"/>
      <c r="F162" s="62"/>
      <c r="G162" s="61"/>
      <c r="H162" s="22"/>
      <c r="I162" s="59"/>
      <c r="J162" s="63"/>
      <c r="K162" s="56" t="str">
        <f t="shared" si="14"/>
        <v>1</v>
      </c>
    </row>
    <row r="163" spans="1:11" s="58" customFormat="1" x14ac:dyDescent="0.25">
      <c r="A163" s="60"/>
      <c r="B163" s="61"/>
      <c r="C163" s="57"/>
      <c r="D163" s="57"/>
      <c r="E163" s="62"/>
      <c r="F163" s="62"/>
      <c r="G163" s="61"/>
      <c r="H163" s="22"/>
      <c r="I163" s="59"/>
      <c r="J163" s="63"/>
      <c r="K163" s="56" t="str">
        <f t="shared" si="14"/>
        <v>1</v>
      </c>
    </row>
    <row r="164" spans="1:11" s="58" customFormat="1" x14ac:dyDescent="0.25">
      <c r="A164" s="60"/>
      <c r="B164" s="61"/>
      <c r="C164" s="57"/>
      <c r="D164" s="57"/>
      <c r="E164" s="62"/>
      <c r="F164" s="62"/>
      <c r="G164" s="61"/>
      <c r="H164" s="22"/>
      <c r="I164" s="59"/>
      <c r="J164" s="63"/>
      <c r="K164" s="56" t="str">
        <f t="shared" si="14"/>
        <v>1</v>
      </c>
    </row>
    <row r="165" spans="1:11" s="58" customFormat="1" x14ac:dyDescent="0.25">
      <c r="A165" s="60"/>
      <c r="B165" s="61"/>
      <c r="C165" s="57"/>
      <c r="D165" s="57"/>
      <c r="E165" s="62"/>
      <c r="F165" s="62"/>
      <c r="G165" s="61"/>
      <c r="H165" s="22"/>
      <c r="I165" s="59"/>
      <c r="J165" s="63"/>
      <c r="K165" s="56" t="str">
        <f t="shared" si="14"/>
        <v>1</v>
      </c>
    </row>
    <row r="166" spans="1:11" s="58" customFormat="1" x14ac:dyDescent="0.25">
      <c r="A166" s="60"/>
      <c r="B166" s="61"/>
      <c r="C166" s="57"/>
      <c r="D166" s="57"/>
      <c r="E166" s="62"/>
      <c r="F166" s="62"/>
      <c r="G166" s="61"/>
      <c r="H166" s="22"/>
      <c r="I166" s="59"/>
      <c r="J166" s="63"/>
      <c r="K166" s="56" t="str">
        <f t="shared" si="14"/>
        <v>1</v>
      </c>
    </row>
    <row r="167" spans="1:11" s="58" customFormat="1" x14ac:dyDescent="0.25">
      <c r="A167" s="60"/>
      <c r="B167" s="61"/>
      <c r="C167" s="57"/>
      <c r="D167" s="57"/>
      <c r="E167" s="62"/>
      <c r="F167" s="62"/>
      <c r="G167" s="61"/>
      <c r="H167" s="22"/>
      <c r="I167" s="59"/>
      <c r="J167" s="63"/>
      <c r="K167" s="56" t="str">
        <f t="shared" si="14"/>
        <v>1</v>
      </c>
    </row>
    <row r="168" spans="1:11" s="58" customFormat="1" x14ac:dyDescent="0.25">
      <c r="A168" s="60"/>
      <c r="B168" s="61"/>
      <c r="C168" s="57"/>
      <c r="D168" s="57"/>
      <c r="E168" s="62"/>
      <c r="F168" s="62"/>
      <c r="G168" s="61"/>
      <c r="H168" s="22"/>
      <c r="I168" s="59"/>
      <c r="J168" s="63"/>
      <c r="K168" s="56" t="str">
        <f t="shared" si="14"/>
        <v>1</v>
      </c>
    </row>
    <row r="169" spans="1:11" s="58" customFormat="1" x14ac:dyDescent="0.25">
      <c r="A169" s="60"/>
      <c r="B169" s="61"/>
      <c r="C169" s="57"/>
      <c r="D169" s="57"/>
      <c r="E169" s="62"/>
      <c r="F169" s="62"/>
      <c r="G169" s="61"/>
      <c r="H169" s="22"/>
      <c r="I169" s="59"/>
      <c r="J169" s="63"/>
      <c r="K169" s="56" t="str">
        <f t="shared" si="14"/>
        <v>1</v>
      </c>
    </row>
    <row r="170" spans="1:11" s="58" customFormat="1" x14ac:dyDescent="0.25">
      <c r="A170" s="60"/>
      <c r="B170" s="61"/>
      <c r="C170" s="57"/>
      <c r="D170" s="57"/>
      <c r="E170" s="62"/>
      <c r="F170" s="62"/>
      <c r="G170" s="61"/>
      <c r="H170" s="22"/>
      <c r="I170" s="59"/>
      <c r="J170" s="63"/>
      <c r="K170" s="56" t="str">
        <f t="shared" si="14"/>
        <v>1</v>
      </c>
    </row>
    <row r="171" spans="1:11" s="58" customFormat="1" x14ac:dyDescent="0.25">
      <c r="A171" s="60"/>
      <c r="B171" s="61"/>
      <c r="C171" s="57"/>
      <c r="D171" s="57"/>
      <c r="E171" s="62"/>
      <c r="F171" s="62"/>
      <c r="G171" s="61"/>
      <c r="H171" s="22"/>
      <c r="I171" s="59"/>
      <c r="J171" s="63"/>
      <c r="K171" s="56" t="str">
        <f t="shared" si="14"/>
        <v>1</v>
      </c>
    </row>
    <row r="172" spans="1:11" s="58" customFormat="1" x14ac:dyDescent="0.25">
      <c r="A172" s="60"/>
      <c r="B172" s="61"/>
      <c r="C172" s="57"/>
      <c r="D172" s="57"/>
      <c r="E172" s="62"/>
      <c r="F172" s="62"/>
      <c r="G172" s="61"/>
      <c r="H172" s="22"/>
      <c r="I172" s="59"/>
      <c r="J172" s="63"/>
      <c r="K172" s="56" t="str">
        <f t="shared" si="14"/>
        <v>1</v>
      </c>
    </row>
    <row r="173" spans="1:11" s="58" customFormat="1" x14ac:dyDescent="0.25">
      <c r="A173" s="60"/>
      <c r="B173" s="61"/>
      <c r="C173" s="57"/>
      <c r="D173" s="57"/>
      <c r="E173" s="62"/>
      <c r="F173" s="62"/>
      <c r="G173" s="61"/>
      <c r="H173" s="22"/>
      <c r="I173" s="59"/>
      <c r="J173" s="63"/>
      <c r="K173" s="56" t="str">
        <f t="shared" si="14"/>
        <v>1</v>
      </c>
    </row>
    <row r="174" spans="1:11" s="58" customFormat="1" x14ac:dyDescent="0.25">
      <c r="A174" s="60"/>
      <c r="B174" s="61"/>
      <c r="C174" s="57"/>
      <c r="D174" s="57"/>
      <c r="E174" s="62"/>
      <c r="F174" s="62"/>
      <c r="G174" s="61"/>
      <c r="H174" s="22"/>
      <c r="I174" s="59"/>
      <c r="J174" s="63"/>
      <c r="K174" s="56" t="str">
        <f t="shared" si="14"/>
        <v>1</v>
      </c>
    </row>
    <row r="175" spans="1:11" s="58" customFormat="1" x14ac:dyDescent="0.25">
      <c r="A175" s="60"/>
      <c r="B175" s="61"/>
      <c r="C175" s="57"/>
      <c r="D175" s="57"/>
      <c r="E175" s="62"/>
      <c r="F175" s="62"/>
      <c r="G175" s="61"/>
      <c r="H175" s="22"/>
      <c r="I175" s="59"/>
      <c r="J175" s="63"/>
      <c r="K175" s="56" t="str">
        <f t="shared" si="14"/>
        <v>1</v>
      </c>
    </row>
    <row r="176" spans="1:11" s="58" customFormat="1" x14ac:dyDescent="0.25">
      <c r="A176" s="60"/>
      <c r="B176" s="61"/>
      <c r="C176" s="57"/>
      <c r="D176" s="57"/>
      <c r="E176" s="62"/>
      <c r="F176" s="62"/>
      <c r="G176" s="61"/>
      <c r="H176" s="22"/>
      <c r="I176" s="59"/>
      <c r="J176" s="63"/>
      <c r="K176" s="56" t="str">
        <f t="shared" si="14"/>
        <v>1</v>
      </c>
    </row>
    <row r="177" spans="1:13" s="58" customFormat="1" x14ac:dyDescent="0.25">
      <c r="A177" s="60"/>
      <c r="B177" s="61"/>
      <c r="C177" s="57"/>
      <c r="D177" s="57"/>
      <c r="E177" s="62"/>
      <c r="F177" s="62"/>
      <c r="G177" s="61"/>
      <c r="H177" s="22"/>
      <c r="I177" s="59"/>
      <c r="J177" s="63"/>
      <c r="K177" s="56" t="str">
        <f t="shared" si="14"/>
        <v>1</v>
      </c>
    </row>
    <row r="178" spans="1:13" s="7" customFormat="1" x14ac:dyDescent="0.25">
      <c r="A178" s="3"/>
      <c r="B178" s="1"/>
      <c r="C178" s="3"/>
      <c r="D178" s="3"/>
      <c r="E178" s="2"/>
      <c r="F178" s="16"/>
      <c r="G178" s="16"/>
      <c r="H178" s="28"/>
      <c r="I178" s="11"/>
      <c r="J178" s="26" t="str">
        <f t="shared" ref="J178" si="16">LEFT(B178,3)</f>
        <v/>
      </c>
      <c r="K178" s="56" t="str">
        <f t="shared" si="14"/>
        <v>1</v>
      </c>
      <c r="M178" s="58"/>
    </row>
    <row r="179" spans="1:13" x14ac:dyDescent="0.25">
      <c r="A179" s="3"/>
      <c r="B179" s="12"/>
      <c r="C179" s="3"/>
      <c r="D179" s="3"/>
      <c r="E179" s="5"/>
      <c r="F179" s="5"/>
      <c r="G179" s="5"/>
      <c r="H179" s="25">
        <f>SUM(H4:H178)</f>
        <v>37556539</v>
      </c>
      <c r="I179" s="5"/>
      <c r="M179" s="56"/>
    </row>
    <row r="180" spans="1:13" x14ac:dyDescent="0.25">
      <c r="M180" s="56"/>
    </row>
    <row r="181" spans="1:13" x14ac:dyDescent="0.25">
      <c r="H181" s="80"/>
    </row>
    <row r="182" spans="1:13" x14ac:dyDescent="0.25">
      <c r="H182" s="80"/>
    </row>
    <row r="411" spans="19:19" x14ac:dyDescent="0.25">
      <c r="S411" s="27"/>
    </row>
  </sheetData>
  <autoFilter ref="A3:Z179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8" scale="33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2" sqref="A1:I37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workbookViewId="0">
      <selection activeCell="C22" sqref="C22"/>
    </sheetView>
  </sheetViews>
  <sheetFormatPr defaultRowHeight="15" x14ac:dyDescent="0.25"/>
  <cols>
    <col min="1" max="1" width="4.140625" bestFit="1" customWidth="1"/>
    <col min="2" max="2" width="10.28515625" bestFit="1" customWidth="1"/>
    <col min="3" max="3" width="109.85546875" bestFit="1" customWidth="1"/>
    <col min="4" max="4" width="5" bestFit="1" customWidth="1"/>
    <col min="5" max="5" width="24.140625" bestFit="1" customWidth="1"/>
    <col min="7" max="7" width="8.85546875" bestFit="1" customWidth="1"/>
  </cols>
  <sheetData>
    <row r="1" spans="1:7" x14ac:dyDescent="0.25">
      <c r="A1" t="s">
        <v>100</v>
      </c>
      <c r="B1" t="s">
        <v>95</v>
      </c>
      <c r="C1" t="s">
        <v>5</v>
      </c>
      <c r="D1" t="s">
        <v>3</v>
      </c>
      <c r="E1" t="s">
        <v>92</v>
      </c>
      <c r="F1" t="s">
        <v>93</v>
      </c>
      <c r="G1" t="s">
        <v>94</v>
      </c>
    </row>
    <row r="2" spans="1:7" x14ac:dyDescent="0.25">
      <c r="A2" t="s">
        <v>9</v>
      </c>
      <c r="B2" t="str">
        <f t="shared" ref="B2:B34" si="0">LEFT(C2,6)</f>
        <v>131014</v>
      </c>
      <c r="C2" t="s">
        <v>105</v>
      </c>
      <c r="D2">
        <v>2015</v>
      </c>
      <c r="E2" t="s">
        <v>12</v>
      </c>
      <c r="F2" s="13">
        <v>20000</v>
      </c>
      <c r="G2">
        <v>1647109</v>
      </c>
    </row>
    <row r="3" spans="1:7" x14ac:dyDescent="0.25">
      <c r="A3" t="s">
        <v>9</v>
      </c>
      <c r="B3" t="str">
        <f t="shared" si="0"/>
        <v>131015</v>
      </c>
      <c r="C3" t="s">
        <v>104</v>
      </c>
      <c r="D3">
        <v>2015</v>
      </c>
      <c r="E3" t="s">
        <v>12</v>
      </c>
      <c r="F3" s="13">
        <v>87726</v>
      </c>
      <c r="G3">
        <v>1673475</v>
      </c>
    </row>
    <row r="4" spans="1:7" x14ac:dyDescent="0.25">
      <c r="A4" t="s">
        <v>9</v>
      </c>
      <c r="B4" t="str">
        <f t="shared" si="0"/>
        <v>131017</v>
      </c>
      <c r="C4" t="s">
        <v>61</v>
      </c>
      <c r="D4">
        <v>2015</v>
      </c>
      <c r="E4" t="s">
        <v>62</v>
      </c>
      <c r="F4" s="13">
        <v>39900</v>
      </c>
      <c r="G4">
        <v>1685848</v>
      </c>
    </row>
    <row r="5" spans="1:7" x14ac:dyDescent="0.25">
      <c r="A5" t="s">
        <v>9</v>
      </c>
      <c r="B5" t="str">
        <f t="shared" si="0"/>
        <v>131019</v>
      </c>
      <c r="C5" t="s">
        <v>110</v>
      </c>
      <c r="D5">
        <v>2015</v>
      </c>
      <c r="E5" t="s">
        <v>12</v>
      </c>
      <c r="F5" s="13">
        <v>676112</v>
      </c>
      <c r="G5">
        <v>1675670</v>
      </c>
    </row>
    <row r="6" spans="1:7" x14ac:dyDescent="0.25">
      <c r="A6" t="s">
        <v>9</v>
      </c>
      <c r="B6" t="str">
        <f t="shared" si="0"/>
        <v>131031</v>
      </c>
      <c r="C6" t="s">
        <v>106</v>
      </c>
      <c r="D6">
        <v>2015</v>
      </c>
      <c r="E6" t="s">
        <v>107</v>
      </c>
      <c r="F6" s="13">
        <v>2234</v>
      </c>
      <c r="G6">
        <v>1675609</v>
      </c>
    </row>
    <row r="7" spans="1:7" x14ac:dyDescent="0.25">
      <c r="A7" t="s">
        <v>9</v>
      </c>
      <c r="B7" t="str">
        <f t="shared" si="0"/>
        <v>131031</v>
      </c>
      <c r="C7" t="s">
        <v>108</v>
      </c>
      <c r="D7">
        <v>2015</v>
      </c>
      <c r="E7" t="s">
        <v>109</v>
      </c>
      <c r="F7" s="13">
        <v>2165746</v>
      </c>
      <c r="G7">
        <v>1675560</v>
      </c>
    </row>
    <row r="8" spans="1:7" x14ac:dyDescent="0.25">
      <c r="A8" t="s">
        <v>9</v>
      </c>
      <c r="B8" t="str">
        <f t="shared" si="0"/>
        <v>131032</v>
      </c>
      <c r="C8" s="14" t="s">
        <v>111</v>
      </c>
      <c r="D8">
        <v>2015</v>
      </c>
      <c r="E8" t="s">
        <v>65</v>
      </c>
      <c r="F8" s="13">
        <v>99930</v>
      </c>
      <c r="G8">
        <v>1768745</v>
      </c>
    </row>
    <row r="9" spans="1:7" x14ac:dyDescent="0.25">
      <c r="A9" t="s">
        <v>9</v>
      </c>
      <c r="B9" t="str">
        <f t="shared" si="0"/>
        <v>132014</v>
      </c>
      <c r="C9" t="s">
        <v>21</v>
      </c>
      <c r="D9">
        <v>2015</v>
      </c>
      <c r="E9" t="s">
        <v>12</v>
      </c>
      <c r="F9" s="13">
        <v>133968</v>
      </c>
      <c r="G9">
        <v>1648082</v>
      </c>
    </row>
    <row r="10" spans="1:7" x14ac:dyDescent="0.25">
      <c r="A10" t="s">
        <v>9</v>
      </c>
      <c r="B10" t="str">
        <f t="shared" si="0"/>
        <v>132014</v>
      </c>
      <c r="C10" t="s">
        <v>22</v>
      </c>
      <c r="D10">
        <v>2015</v>
      </c>
      <c r="E10" t="s">
        <v>12</v>
      </c>
      <c r="F10" s="13">
        <v>157617</v>
      </c>
      <c r="G10">
        <v>1648133</v>
      </c>
    </row>
    <row r="11" spans="1:7" x14ac:dyDescent="0.25">
      <c r="A11" t="s">
        <v>9</v>
      </c>
      <c r="B11" s="18">
        <v>132022</v>
      </c>
      <c r="C11" t="s">
        <v>119</v>
      </c>
      <c r="D11">
        <v>2015</v>
      </c>
      <c r="E11" t="s">
        <v>118</v>
      </c>
      <c r="F11" s="13">
        <v>243195</v>
      </c>
      <c r="G11">
        <v>1713695</v>
      </c>
    </row>
    <row r="12" spans="1:7" x14ac:dyDescent="0.25">
      <c r="A12" t="s">
        <v>9</v>
      </c>
      <c r="B12" t="str">
        <f t="shared" si="0"/>
        <v>132023</v>
      </c>
      <c r="C12" t="s">
        <v>75</v>
      </c>
      <c r="D12">
        <v>2015</v>
      </c>
      <c r="E12" t="s">
        <v>12</v>
      </c>
      <c r="F12" s="13">
        <v>108480</v>
      </c>
      <c r="G12">
        <v>1707317</v>
      </c>
    </row>
    <row r="13" spans="1:7" x14ac:dyDescent="0.25">
      <c r="A13" t="s">
        <v>9</v>
      </c>
      <c r="B13" t="str">
        <f t="shared" si="0"/>
        <v>221013</v>
      </c>
      <c r="C13" t="s">
        <v>79</v>
      </c>
      <c r="D13">
        <v>2015</v>
      </c>
      <c r="E13" t="s">
        <v>80</v>
      </c>
      <c r="F13" s="13">
        <v>17000</v>
      </c>
      <c r="G13">
        <v>1725257</v>
      </c>
    </row>
    <row r="14" spans="1:7" x14ac:dyDescent="0.25">
      <c r="A14" t="s">
        <v>9</v>
      </c>
      <c r="B14" t="str">
        <f t="shared" si="0"/>
        <v>221013</v>
      </c>
      <c r="C14" t="s">
        <v>64</v>
      </c>
      <c r="D14">
        <v>2015</v>
      </c>
      <c r="E14" t="s">
        <v>65</v>
      </c>
      <c r="F14" s="13">
        <v>10000</v>
      </c>
      <c r="G14">
        <v>1696346</v>
      </c>
    </row>
    <row r="15" spans="1:7" x14ac:dyDescent="0.25">
      <c r="A15" t="s">
        <v>9</v>
      </c>
      <c r="B15" t="str">
        <f t="shared" si="0"/>
        <v>222013</v>
      </c>
      <c r="C15" t="s">
        <v>77</v>
      </c>
      <c r="D15">
        <v>2015</v>
      </c>
      <c r="E15" t="s">
        <v>113</v>
      </c>
      <c r="F15" s="13">
        <v>14794</v>
      </c>
      <c r="G15">
        <v>1719315</v>
      </c>
    </row>
    <row r="16" spans="1:7" x14ac:dyDescent="0.25">
      <c r="A16" t="s">
        <v>9</v>
      </c>
      <c r="B16" t="str">
        <f t="shared" si="0"/>
        <v>311020</v>
      </c>
      <c r="C16" t="s">
        <v>60</v>
      </c>
      <c r="D16">
        <v>2015</v>
      </c>
      <c r="E16" t="s">
        <v>12</v>
      </c>
      <c r="F16" s="13">
        <v>1499023</v>
      </c>
      <c r="G16">
        <v>1683164</v>
      </c>
    </row>
    <row r="17" spans="1:7" x14ac:dyDescent="0.25">
      <c r="A17" t="s">
        <v>9</v>
      </c>
      <c r="B17" t="str">
        <f t="shared" si="0"/>
        <v>311026</v>
      </c>
      <c r="C17" s="14" t="s">
        <v>99</v>
      </c>
      <c r="D17">
        <v>2015</v>
      </c>
      <c r="E17" t="s">
        <v>19</v>
      </c>
      <c r="F17" s="13">
        <v>487600</v>
      </c>
      <c r="G17">
        <v>1739378</v>
      </c>
    </row>
    <row r="18" spans="1:7" x14ac:dyDescent="0.25">
      <c r="A18" t="s">
        <v>9</v>
      </c>
      <c r="B18" t="str">
        <f t="shared" si="0"/>
        <v>311026</v>
      </c>
      <c r="C18" t="s">
        <v>83</v>
      </c>
      <c r="D18">
        <v>2015</v>
      </c>
      <c r="E18" t="s">
        <v>34</v>
      </c>
      <c r="F18" s="13">
        <v>61591</v>
      </c>
      <c r="G18">
        <v>1755636</v>
      </c>
    </row>
    <row r="19" spans="1:7" x14ac:dyDescent="0.25">
      <c r="A19" t="s">
        <v>9</v>
      </c>
      <c r="B19" t="str">
        <f t="shared" si="0"/>
        <v>311026</v>
      </c>
      <c r="C19" t="s">
        <v>11</v>
      </c>
      <c r="D19">
        <v>2015</v>
      </c>
      <c r="E19" t="s">
        <v>12</v>
      </c>
      <c r="F19" s="13">
        <v>500000</v>
      </c>
      <c r="G19">
        <v>1607968</v>
      </c>
    </row>
    <row r="20" spans="1:7" x14ac:dyDescent="0.25">
      <c r="A20" t="s">
        <v>9</v>
      </c>
      <c r="B20" t="str">
        <f t="shared" si="0"/>
        <v>311026</v>
      </c>
      <c r="C20" t="s">
        <v>71</v>
      </c>
      <c r="D20">
        <v>2015</v>
      </c>
      <c r="E20" t="s">
        <v>12</v>
      </c>
      <c r="F20" s="13">
        <v>500000</v>
      </c>
      <c r="G20">
        <v>1703308</v>
      </c>
    </row>
    <row r="21" spans="1:7" x14ac:dyDescent="0.25">
      <c r="A21" t="s">
        <v>9</v>
      </c>
      <c r="B21" t="str">
        <f t="shared" si="0"/>
        <v>311026</v>
      </c>
      <c r="C21" t="s">
        <v>68</v>
      </c>
      <c r="D21">
        <v>2015</v>
      </c>
      <c r="E21" t="s">
        <v>65</v>
      </c>
      <c r="F21" s="13">
        <v>100000</v>
      </c>
      <c r="G21">
        <v>1700975</v>
      </c>
    </row>
    <row r="22" spans="1:7" x14ac:dyDescent="0.25">
      <c r="A22" t="s">
        <v>9</v>
      </c>
      <c r="B22" t="str">
        <f t="shared" si="0"/>
        <v>311034</v>
      </c>
      <c r="C22" t="s">
        <v>78</v>
      </c>
      <c r="D22">
        <v>2015</v>
      </c>
      <c r="E22" t="s">
        <v>90</v>
      </c>
      <c r="F22" s="13">
        <v>35000</v>
      </c>
      <c r="G22">
        <v>1719625</v>
      </c>
    </row>
    <row r="23" spans="1:7" x14ac:dyDescent="0.25">
      <c r="A23" t="s">
        <v>9</v>
      </c>
      <c r="B23" t="str">
        <f t="shared" si="0"/>
        <v>321016</v>
      </c>
      <c r="C23" t="s">
        <v>10</v>
      </c>
      <c r="D23">
        <v>2015</v>
      </c>
      <c r="E23" t="s">
        <v>12</v>
      </c>
      <c r="F23" s="13">
        <v>0</v>
      </c>
      <c r="G23">
        <v>1594025</v>
      </c>
    </row>
    <row r="24" spans="1:7" x14ac:dyDescent="0.25">
      <c r="A24" t="s">
        <v>9</v>
      </c>
      <c r="B24" t="str">
        <f t="shared" si="0"/>
        <v>321016</v>
      </c>
      <c r="C24" t="s">
        <v>91</v>
      </c>
      <c r="D24">
        <v>2015</v>
      </c>
      <c r="E24" t="s">
        <v>12</v>
      </c>
      <c r="F24" s="13">
        <v>33000</v>
      </c>
      <c r="G24">
        <v>1809124</v>
      </c>
    </row>
    <row r="25" spans="1:7" x14ac:dyDescent="0.25">
      <c r="A25" t="s">
        <v>9</v>
      </c>
      <c r="B25" t="str">
        <f t="shared" si="0"/>
        <v>321018</v>
      </c>
      <c r="C25" t="s">
        <v>72</v>
      </c>
      <c r="D25">
        <v>2015</v>
      </c>
      <c r="E25" t="s">
        <v>12</v>
      </c>
      <c r="F25" s="13">
        <v>155858</v>
      </c>
      <c r="G25">
        <v>1703449</v>
      </c>
    </row>
    <row r="26" spans="1:7" x14ac:dyDescent="0.25">
      <c r="A26" t="s">
        <v>9</v>
      </c>
      <c r="B26" t="str">
        <f t="shared" si="0"/>
        <v>321117</v>
      </c>
      <c r="C26" t="s">
        <v>112</v>
      </c>
      <c r="D26">
        <v>2015</v>
      </c>
      <c r="E26" t="s">
        <v>12</v>
      </c>
      <c r="F26" s="13">
        <v>178000</v>
      </c>
      <c r="G26">
        <v>1629756</v>
      </c>
    </row>
    <row r="27" spans="1:7" x14ac:dyDescent="0.25">
      <c r="A27" t="s">
        <v>9</v>
      </c>
      <c r="B27" t="str">
        <f t="shared" si="0"/>
        <v>411027</v>
      </c>
      <c r="C27" t="s">
        <v>55</v>
      </c>
      <c r="D27">
        <v>2015</v>
      </c>
      <c r="E27" t="s">
        <v>34</v>
      </c>
      <c r="F27" s="13">
        <v>5000</v>
      </c>
      <c r="G27">
        <v>1665448</v>
      </c>
    </row>
    <row r="28" spans="1:7" x14ac:dyDescent="0.25">
      <c r="A28" t="s">
        <v>9</v>
      </c>
      <c r="B28" t="str">
        <f t="shared" si="0"/>
        <v>411027</v>
      </c>
      <c r="C28" t="s">
        <v>81</v>
      </c>
      <c r="D28">
        <v>2015</v>
      </c>
      <c r="E28" t="s">
        <v>114</v>
      </c>
      <c r="F28" s="13">
        <v>15000</v>
      </c>
      <c r="G28">
        <v>1739669</v>
      </c>
    </row>
    <row r="29" spans="1:7" x14ac:dyDescent="0.25">
      <c r="A29" t="s">
        <v>9</v>
      </c>
      <c r="B29" t="str">
        <f t="shared" si="0"/>
        <v>411027</v>
      </c>
      <c r="C29" t="s">
        <v>87</v>
      </c>
      <c r="D29">
        <v>2015</v>
      </c>
      <c r="E29" t="s">
        <v>50</v>
      </c>
      <c r="F29" s="13">
        <v>15000</v>
      </c>
      <c r="G29">
        <v>1796664</v>
      </c>
    </row>
    <row r="30" spans="1:7" x14ac:dyDescent="0.25">
      <c r="A30" t="s">
        <v>9</v>
      </c>
      <c r="B30" t="str">
        <f t="shared" si="0"/>
        <v>411027</v>
      </c>
      <c r="C30" t="s">
        <v>69</v>
      </c>
      <c r="D30">
        <v>2015</v>
      </c>
      <c r="E30" t="s">
        <v>70</v>
      </c>
      <c r="F30" s="13">
        <v>6250</v>
      </c>
      <c r="G30">
        <v>1701779</v>
      </c>
    </row>
    <row r="31" spans="1:7" x14ac:dyDescent="0.25">
      <c r="A31" t="s">
        <v>9</v>
      </c>
      <c r="B31" t="str">
        <f t="shared" si="0"/>
        <v>411027</v>
      </c>
      <c r="C31" t="s">
        <v>66</v>
      </c>
      <c r="D31">
        <v>2015</v>
      </c>
      <c r="E31" t="s">
        <v>19</v>
      </c>
      <c r="F31" s="13">
        <v>45000</v>
      </c>
      <c r="G31">
        <v>1696619</v>
      </c>
    </row>
    <row r="32" spans="1:7" x14ac:dyDescent="0.25">
      <c r="A32" t="s">
        <v>9</v>
      </c>
      <c r="B32" t="str">
        <f t="shared" si="0"/>
        <v>411027</v>
      </c>
      <c r="C32" t="s">
        <v>67</v>
      </c>
      <c r="D32">
        <v>2015</v>
      </c>
      <c r="E32" t="s">
        <v>90</v>
      </c>
      <c r="F32" s="13">
        <v>45000</v>
      </c>
      <c r="G32">
        <v>1700442</v>
      </c>
    </row>
    <row r="33" spans="1:7" x14ac:dyDescent="0.25">
      <c r="A33" t="s">
        <v>9</v>
      </c>
      <c r="B33" t="str">
        <f t="shared" si="0"/>
        <v>411027</v>
      </c>
      <c r="C33" t="s">
        <v>46</v>
      </c>
      <c r="D33">
        <v>2015</v>
      </c>
      <c r="E33" t="s">
        <v>47</v>
      </c>
      <c r="F33" s="13">
        <v>36000</v>
      </c>
      <c r="G33">
        <v>1655639</v>
      </c>
    </row>
    <row r="34" spans="1:7" x14ac:dyDescent="0.25">
      <c r="A34" t="s">
        <v>9</v>
      </c>
      <c r="B34" t="str">
        <f t="shared" si="0"/>
        <v>411027</v>
      </c>
      <c r="C34" t="s">
        <v>63</v>
      </c>
      <c r="D34">
        <v>2015</v>
      </c>
      <c r="E34" t="s">
        <v>115</v>
      </c>
      <c r="F34" s="13">
        <v>7500</v>
      </c>
      <c r="G34">
        <v>1692051</v>
      </c>
    </row>
    <row r="35" spans="1:7" x14ac:dyDescent="0.25">
      <c r="A35" t="s">
        <v>9</v>
      </c>
      <c r="B35" t="str">
        <f t="shared" ref="B35:B66" si="1">LEFT(C35,6)</f>
        <v>411027</v>
      </c>
      <c r="C35" t="s">
        <v>98</v>
      </c>
      <c r="D35">
        <v>2015</v>
      </c>
      <c r="E35" t="s">
        <v>116</v>
      </c>
      <c r="F35" s="13">
        <v>10000</v>
      </c>
      <c r="G35">
        <v>1788406</v>
      </c>
    </row>
    <row r="36" spans="1:7" x14ac:dyDescent="0.25">
      <c r="A36" t="s">
        <v>9</v>
      </c>
      <c r="B36" t="str">
        <f t="shared" si="1"/>
        <v>411033</v>
      </c>
      <c r="C36" t="s">
        <v>59</v>
      </c>
      <c r="D36">
        <v>2015</v>
      </c>
      <c r="E36" t="s">
        <v>12</v>
      </c>
      <c r="F36" s="13">
        <v>18585</v>
      </c>
      <c r="G36">
        <v>1676240</v>
      </c>
    </row>
    <row r="37" spans="1:7" x14ac:dyDescent="0.25">
      <c r="A37" t="s">
        <v>9</v>
      </c>
      <c r="B37" t="str">
        <f t="shared" si="1"/>
        <v>411035</v>
      </c>
      <c r="C37" t="s">
        <v>84</v>
      </c>
      <c r="D37">
        <v>2015</v>
      </c>
      <c r="E37" t="s">
        <v>12</v>
      </c>
      <c r="F37" s="13">
        <v>50000</v>
      </c>
      <c r="G37">
        <v>1776005</v>
      </c>
    </row>
    <row r="38" spans="1:7" x14ac:dyDescent="0.25">
      <c r="A38" t="s">
        <v>9</v>
      </c>
      <c r="B38" t="str">
        <f t="shared" si="1"/>
        <v>411036</v>
      </c>
      <c r="C38" t="s">
        <v>25</v>
      </c>
      <c r="D38">
        <v>2015</v>
      </c>
      <c r="E38" t="s">
        <v>12</v>
      </c>
      <c r="F38" s="13">
        <v>965248</v>
      </c>
      <c r="G38">
        <v>1649022</v>
      </c>
    </row>
    <row r="39" spans="1:7" x14ac:dyDescent="0.25">
      <c r="A39" t="s">
        <v>9</v>
      </c>
      <c r="B39" t="str">
        <f t="shared" si="1"/>
        <v>421025</v>
      </c>
      <c r="C39" t="s">
        <v>51</v>
      </c>
      <c r="D39">
        <v>2015</v>
      </c>
      <c r="E39" t="s">
        <v>19</v>
      </c>
      <c r="F39" s="13">
        <v>1499512</v>
      </c>
      <c r="G39">
        <v>1656369</v>
      </c>
    </row>
    <row r="40" spans="1:7" x14ac:dyDescent="0.25">
      <c r="A40" t="s">
        <v>9</v>
      </c>
      <c r="B40" t="str">
        <f t="shared" si="1"/>
        <v>431011</v>
      </c>
      <c r="C40" t="s">
        <v>23</v>
      </c>
      <c r="D40">
        <v>2015</v>
      </c>
      <c r="E40" t="s">
        <v>24</v>
      </c>
      <c r="F40" s="13">
        <v>12201</v>
      </c>
      <c r="G40">
        <v>1648458</v>
      </c>
    </row>
    <row r="41" spans="1:7" x14ac:dyDescent="0.25">
      <c r="A41" t="s">
        <v>9</v>
      </c>
      <c r="B41" t="str">
        <f t="shared" si="1"/>
        <v>431012</v>
      </c>
      <c r="C41" s="14" t="s">
        <v>96</v>
      </c>
      <c r="D41">
        <v>2015</v>
      </c>
      <c r="E41" t="s">
        <v>97</v>
      </c>
      <c r="F41" s="13">
        <v>3074</v>
      </c>
      <c r="G41">
        <v>1823198</v>
      </c>
    </row>
    <row r="42" spans="1:7" x14ac:dyDescent="0.25">
      <c r="A42" t="s">
        <v>9</v>
      </c>
      <c r="B42" t="str">
        <f t="shared" si="1"/>
        <v>431012</v>
      </c>
      <c r="C42" t="s">
        <v>76</v>
      </c>
      <c r="D42">
        <v>2015</v>
      </c>
      <c r="E42" t="s">
        <v>12</v>
      </c>
      <c r="F42" s="13">
        <v>2250</v>
      </c>
      <c r="G42">
        <v>1711489</v>
      </c>
    </row>
    <row r="43" spans="1:7" x14ac:dyDescent="0.25">
      <c r="A43" t="s">
        <v>9</v>
      </c>
      <c r="B43" t="str">
        <f t="shared" si="1"/>
        <v>431012</v>
      </c>
      <c r="C43" t="s">
        <v>82</v>
      </c>
      <c r="D43">
        <v>2015</v>
      </c>
      <c r="E43" t="s">
        <v>97</v>
      </c>
      <c r="F43" s="13">
        <v>1966</v>
      </c>
      <c r="G43">
        <v>1753693</v>
      </c>
    </row>
    <row r="44" spans="1:7" x14ac:dyDescent="0.25">
      <c r="A44" t="s">
        <v>9</v>
      </c>
      <c r="B44" t="str">
        <f t="shared" si="1"/>
        <v>431012</v>
      </c>
      <c r="C44" t="s">
        <v>52</v>
      </c>
      <c r="D44">
        <v>2015</v>
      </c>
      <c r="E44" t="s">
        <v>103</v>
      </c>
      <c r="F44" s="13">
        <v>15000</v>
      </c>
      <c r="G44">
        <v>1658557</v>
      </c>
    </row>
    <row r="45" spans="1:7" x14ac:dyDescent="0.25">
      <c r="A45" t="s">
        <v>9</v>
      </c>
      <c r="B45" t="str">
        <f t="shared" si="1"/>
        <v>431012</v>
      </c>
      <c r="C45" t="s">
        <v>13</v>
      </c>
      <c r="D45">
        <v>2015</v>
      </c>
      <c r="E45" t="s">
        <v>14</v>
      </c>
      <c r="F45" s="13">
        <v>6000</v>
      </c>
      <c r="G45">
        <v>1627488</v>
      </c>
    </row>
    <row r="46" spans="1:7" x14ac:dyDescent="0.25">
      <c r="A46" t="s">
        <v>9</v>
      </c>
      <c r="B46" t="str">
        <f t="shared" si="1"/>
        <v>431012</v>
      </c>
      <c r="C46" t="s">
        <v>89</v>
      </c>
      <c r="D46">
        <v>2015</v>
      </c>
      <c r="E46" t="s">
        <v>90</v>
      </c>
      <c r="F46" s="13">
        <v>2186</v>
      </c>
      <c r="G46">
        <v>1807375</v>
      </c>
    </row>
    <row r="47" spans="1:7" x14ac:dyDescent="0.25">
      <c r="A47" t="s">
        <v>9</v>
      </c>
      <c r="B47" t="str">
        <f t="shared" si="1"/>
        <v>431012</v>
      </c>
      <c r="C47" t="s">
        <v>20</v>
      </c>
      <c r="D47">
        <v>2015</v>
      </c>
      <c r="E47" t="s">
        <v>50</v>
      </c>
      <c r="F47" s="13">
        <v>5000</v>
      </c>
      <c r="G47">
        <v>1647047</v>
      </c>
    </row>
    <row r="48" spans="1:7" x14ac:dyDescent="0.25">
      <c r="A48" t="s">
        <v>9</v>
      </c>
      <c r="B48" t="str">
        <f t="shared" si="1"/>
        <v>431012</v>
      </c>
      <c r="C48" t="s">
        <v>73</v>
      </c>
      <c r="D48">
        <v>2015</v>
      </c>
      <c r="E48" t="s">
        <v>50</v>
      </c>
      <c r="F48" s="13">
        <v>23000</v>
      </c>
      <c r="G48">
        <v>1704912</v>
      </c>
    </row>
    <row r="49" spans="1:7" x14ac:dyDescent="0.25">
      <c r="A49" t="s">
        <v>9</v>
      </c>
      <c r="B49" t="str">
        <f t="shared" si="1"/>
        <v>431012</v>
      </c>
      <c r="C49" t="s">
        <v>57</v>
      </c>
      <c r="D49">
        <v>2015</v>
      </c>
      <c r="E49" t="s">
        <v>58</v>
      </c>
      <c r="F49" s="13">
        <v>225068</v>
      </c>
      <c r="G49">
        <v>1673579</v>
      </c>
    </row>
    <row r="50" spans="1:7" x14ac:dyDescent="0.25">
      <c r="A50" t="s">
        <v>9</v>
      </c>
      <c r="B50" t="str">
        <f t="shared" si="1"/>
        <v>431013</v>
      </c>
      <c r="C50" t="s">
        <v>88</v>
      </c>
      <c r="D50">
        <v>2015</v>
      </c>
      <c r="E50" t="s">
        <v>12</v>
      </c>
      <c r="F50" s="13">
        <v>356400</v>
      </c>
      <c r="G50">
        <v>1797650</v>
      </c>
    </row>
    <row r="51" spans="1:7" x14ac:dyDescent="0.25">
      <c r="A51" t="s">
        <v>9</v>
      </c>
      <c r="B51" t="str">
        <f t="shared" si="1"/>
        <v>431015</v>
      </c>
      <c r="C51" t="s">
        <v>86</v>
      </c>
      <c r="D51">
        <v>2015</v>
      </c>
      <c r="E51" t="s">
        <v>12</v>
      </c>
      <c r="F51" s="13">
        <v>63500</v>
      </c>
      <c r="G51">
        <v>1796077</v>
      </c>
    </row>
    <row r="52" spans="1:7" x14ac:dyDescent="0.25">
      <c r="A52" t="s">
        <v>9</v>
      </c>
      <c r="B52" t="str">
        <f t="shared" si="1"/>
        <v>431015</v>
      </c>
      <c r="C52" t="s">
        <v>16</v>
      </c>
      <c r="D52">
        <v>2015</v>
      </c>
      <c r="E52" t="s">
        <v>12</v>
      </c>
      <c r="F52" s="13">
        <v>1463164</v>
      </c>
      <c r="G52">
        <v>1645049</v>
      </c>
    </row>
    <row r="53" spans="1:7" x14ac:dyDescent="0.25">
      <c r="A53" t="s">
        <v>9</v>
      </c>
      <c r="B53" t="str">
        <f t="shared" si="1"/>
        <v>431019</v>
      </c>
      <c r="C53" t="s">
        <v>15</v>
      </c>
      <c r="D53">
        <v>2015</v>
      </c>
      <c r="E53" t="s">
        <v>12</v>
      </c>
      <c r="F53" s="13">
        <v>85500</v>
      </c>
      <c r="G53">
        <v>1642639</v>
      </c>
    </row>
    <row r="54" spans="1:7" x14ac:dyDescent="0.25">
      <c r="A54" t="s">
        <v>9</v>
      </c>
      <c r="B54" t="str">
        <f t="shared" si="1"/>
        <v>432012</v>
      </c>
      <c r="C54" t="s">
        <v>74</v>
      </c>
      <c r="D54">
        <v>2015</v>
      </c>
      <c r="E54" t="s">
        <v>117</v>
      </c>
      <c r="F54" s="13">
        <v>80000</v>
      </c>
      <c r="G54">
        <v>1707135</v>
      </c>
    </row>
    <row r="55" spans="1:7" x14ac:dyDescent="0.25">
      <c r="A55" t="s">
        <v>9</v>
      </c>
      <c r="B55" t="str">
        <f t="shared" si="1"/>
        <v>432013</v>
      </c>
      <c r="C55" t="s">
        <v>28</v>
      </c>
      <c r="D55">
        <v>2015</v>
      </c>
      <c r="E55" t="s">
        <v>12</v>
      </c>
      <c r="F55" s="13">
        <v>30000</v>
      </c>
      <c r="G55">
        <v>1651171</v>
      </c>
    </row>
    <row r="56" spans="1:7" x14ac:dyDescent="0.25">
      <c r="A56" t="s">
        <v>9</v>
      </c>
      <c r="B56" t="str">
        <f t="shared" si="1"/>
        <v>432016</v>
      </c>
      <c r="C56" t="s">
        <v>18</v>
      </c>
      <c r="D56">
        <v>2015</v>
      </c>
      <c r="E56" t="s">
        <v>19</v>
      </c>
      <c r="F56" s="13">
        <v>106000</v>
      </c>
      <c r="G56">
        <v>1645953</v>
      </c>
    </row>
    <row r="57" spans="1:7" x14ac:dyDescent="0.25">
      <c r="A57" t="s">
        <v>9</v>
      </c>
      <c r="B57" t="str">
        <f t="shared" si="1"/>
        <v>432017</v>
      </c>
      <c r="C57" t="s">
        <v>53</v>
      </c>
      <c r="D57">
        <v>2015</v>
      </c>
      <c r="E57" t="s">
        <v>19</v>
      </c>
      <c r="F57" s="13">
        <v>27500</v>
      </c>
      <c r="G57">
        <v>1659066</v>
      </c>
    </row>
    <row r="58" spans="1:7" x14ac:dyDescent="0.25">
      <c r="A58" t="s">
        <v>9</v>
      </c>
      <c r="B58" t="str">
        <f t="shared" si="1"/>
        <v>432018</v>
      </c>
      <c r="C58" t="s">
        <v>49</v>
      </c>
      <c r="D58">
        <v>2015</v>
      </c>
      <c r="E58" t="s">
        <v>50</v>
      </c>
      <c r="F58" s="13">
        <v>35000</v>
      </c>
      <c r="G58">
        <v>1656015</v>
      </c>
    </row>
    <row r="59" spans="1:7" x14ac:dyDescent="0.25">
      <c r="A59" t="s">
        <v>9</v>
      </c>
      <c r="B59" t="str">
        <f t="shared" si="1"/>
        <v>432018</v>
      </c>
      <c r="C59" t="s">
        <v>54</v>
      </c>
      <c r="D59">
        <v>2015</v>
      </c>
      <c r="E59" t="s">
        <v>19</v>
      </c>
      <c r="F59" s="13">
        <v>22500</v>
      </c>
      <c r="G59">
        <v>1661403</v>
      </c>
    </row>
    <row r="60" spans="1:7" x14ac:dyDescent="0.25">
      <c r="A60" t="s">
        <v>9</v>
      </c>
      <c r="B60" t="str">
        <f t="shared" si="1"/>
        <v>432018</v>
      </c>
      <c r="C60" t="s">
        <v>32</v>
      </c>
      <c r="D60">
        <v>2015</v>
      </c>
      <c r="E60" t="s">
        <v>12</v>
      </c>
      <c r="F60" s="13">
        <v>25000</v>
      </c>
      <c r="G60">
        <v>1654745</v>
      </c>
    </row>
    <row r="61" spans="1:7" x14ac:dyDescent="0.25">
      <c r="A61" t="s">
        <v>9</v>
      </c>
      <c r="B61" t="str">
        <f t="shared" si="1"/>
        <v>432018</v>
      </c>
      <c r="C61" t="s">
        <v>45</v>
      </c>
      <c r="D61">
        <v>2015</v>
      </c>
      <c r="E61" t="s">
        <v>19</v>
      </c>
      <c r="F61" s="13">
        <v>23800</v>
      </c>
      <c r="G61">
        <v>1655187</v>
      </c>
    </row>
    <row r="62" spans="1:7" x14ac:dyDescent="0.25">
      <c r="A62" t="s">
        <v>9</v>
      </c>
      <c r="B62" t="str">
        <f t="shared" si="1"/>
        <v>432018</v>
      </c>
      <c r="C62" t="s">
        <v>33</v>
      </c>
      <c r="D62">
        <v>2015</v>
      </c>
      <c r="E62" t="s">
        <v>34</v>
      </c>
      <c r="F62" s="13">
        <v>18500</v>
      </c>
      <c r="G62">
        <v>1654757</v>
      </c>
    </row>
    <row r="63" spans="1:7" x14ac:dyDescent="0.25">
      <c r="A63" t="s">
        <v>9</v>
      </c>
      <c r="B63" t="str">
        <f t="shared" si="1"/>
        <v>432018</v>
      </c>
      <c r="C63" t="s">
        <v>48</v>
      </c>
      <c r="D63">
        <v>2015</v>
      </c>
      <c r="E63" t="s">
        <v>19</v>
      </c>
      <c r="F63" s="13">
        <v>25000</v>
      </c>
      <c r="G63">
        <v>1655659</v>
      </c>
    </row>
    <row r="64" spans="1:7" x14ac:dyDescent="0.25">
      <c r="A64" t="s">
        <v>9</v>
      </c>
      <c r="B64" t="str">
        <f t="shared" si="1"/>
        <v>432018</v>
      </c>
      <c r="C64" t="s">
        <v>43</v>
      </c>
      <c r="D64">
        <v>2015</v>
      </c>
      <c r="E64" t="s">
        <v>44</v>
      </c>
      <c r="F64" s="13">
        <v>25000</v>
      </c>
      <c r="G64">
        <v>1655185</v>
      </c>
    </row>
    <row r="65" spans="1:7" x14ac:dyDescent="0.25">
      <c r="A65" t="s">
        <v>9</v>
      </c>
      <c r="B65" t="str">
        <f t="shared" si="1"/>
        <v>432018</v>
      </c>
      <c r="C65" t="s">
        <v>35</v>
      </c>
      <c r="D65">
        <v>2015</v>
      </c>
      <c r="E65" t="s">
        <v>19</v>
      </c>
      <c r="F65" s="13">
        <v>72000</v>
      </c>
      <c r="G65">
        <v>1654776</v>
      </c>
    </row>
    <row r="66" spans="1:7" x14ac:dyDescent="0.25">
      <c r="A66" t="s">
        <v>9</v>
      </c>
      <c r="B66" t="str">
        <f t="shared" si="1"/>
        <v>432018</v>
      </c>
      <c r="C66" t="s">
        <v>56</v>
      </c>
      <c r="D66">
        <v>2015</v>
      </c>
      <c r="E66" t="s">
        <v>50</v>
      </c>
      <c r="F66" s="13">
        <v>25000</v>
      </c>
      <c r="G66">
        <v>1672448</v>
      </c>
    </row>
    <row r="67" spans="1:7" x14ac:dyDescent="0.25">
      <c r="A67" t="s">
        <v>9</v>
      </c>
      <c r="B67" t="str">
        <f t="shared" ref="B67:B80" si="2">LEFT(C67,6)</f>
        <v>432018</v>
      </c>
      <c r="C67" t="s">
        <v>36</v>
      </c>
      <c r="D67">
        <v>2015</v>
      </c>
      <c r="E67" t="s">
        <v>37</v>
      </c>
      <c r="F67" s="13">
        <v>110000</v>
      </c>
      <c r="G67">
        <v>1654783</v>
      </c>
    </row>
    <row r="68" spans="1:7" x14ac:dyDescent="0.25">
      <c r="A68" t="s">
        <v>9</v>
      </c>
      <c r="B68" t="str">
        <f t="shared" si="2"/>
        <v>432018</v>
      </c>
      <c r="C68" t="s">
        <v>31</v>
      </c>
      <c r="D68">
        <v>2015</v>
      </c>
      <c r="E68" t="s">
        <v>12</v>
      </c>
      <c r="F68" s="13">
        <v>24750</v>
      </c>
      <c r="G68">
        <v>1652089</v>
      </c>
    </row>
    <row r="69" spans="1:7" x14ac:dyDescent="0.25">
      <c r="A69" t="s">
        <v>9</v>
      </c>
      <c r="B69" t="str">
        <f t="shared" si="2"/>
        <v>432018</v>
      </c>
      <c r="C69" t="s">
        <v>29</v>
      </c>
      <c r="D69">
        <v>2015</v>
      </c>
      <c r="E69" t="s">
        <v>30</v>
      </c>
      <c r="F69" s="13">
        <v>60000</v>
      </c>
      <c r="G69">
        <v>1651960</v>
      </c>
    </row>
    <row r="70" spans="1:7" x14ac:dyDescent="0.25">
      <c r="A70" t="s">
        <v>9</v>
      </c>
      <c r="B70" t="str">
        <f t="shared" si="2"/>
        <v>432018</v>
      </c>
      <c r="C70" t="s">
        <v>38</v>
      </c>
      <c r="D70">
        <v>2015</v>
      </c>
      <c r="E70" t="s">
        <v>34</v>
      </c>
      <c r="F70" s="13">
        <v>25000</v>
      </c>
      <c r="G70">
        <v>1654995</v>
      </c>
    </row>
    <row r="71" spans="1:7" x14ac:dyDescent="0.25">
      <c r="A71" t="s">
        <v>9</v>
      </c>
      <c r="B71" t="str">
        <f t="shared" si="2"/>
        <v>432026</v>
      </c>
      <c r="C71" t="s">
        <v>41</v>
      </c>
      <c r="D71">
        <v>2015</v>
      </c>
      <c r="E71" t="s">
        <v>12</v>
      </c>
      <c r="F71" s="13">
        <v>111273</v>
      </c>
      <c r="G71">
        <v>1655090</v>
      </c>
    </row>
    <row r="72" spans="1:7" x14ac:dyDescent="0.25">
      <c r="A72" t="s">
        <v>9</v>
      </c>
      <c r="B72" t="str">
        <f t="shared" si="2"/>
        <v>432026</v>
      </c>
      <c r="C72" t="s">
        <v>39</v>
      </c>
      <c r="D72">
        <v>2015</v>
      </c>
      <c r="E72" t="s">
        <v>12</v>
      </c>
      <c r="F72" s="13">
        <v>8750</v>
      </c>
      <c r="G72">
        <v>1655051</v>
      </c>
    </row>
    <row r="73" spans="1:7" x14ac:dyDescent="0.25">
      <c r="A73" t="s">
        <v>9</v>
      </c>
      <c r="B73" t="str">
        <f t="shared" si="2"/>
        <v>432026</v>
      </c>
      <c r="C73" t="s">
        <v>42</v>
      </c>
      <c r="D73">
        <v>2015</v>
      </c>
      <c r="E73" t="s">
        <v>12</v>
      </c>
      <c r="F73" s="13">
        <v>25000</v>
      </c>
      <c r="G73">
        <v>1655177</v>
      </c>
    </row>
    <row r="74" spans="1:7" x14ac:dyDescent="0.25">
      <c r="A74" t="s">
        <v>9</v>
      </c>
      <c r="B74" t="str">
        <f t="shared" si="2"/>
        <v>432032</v>
      </c>
      <c r="C74" t="s">
        <v>27</v>
      </c>
      <c r="D74">
        <v>2015</v>
      </c>
      <c r="E74" t="s">
        <v>12</v>
      </c>
      <c r="F74" s="13">
        <v>461875</v>
      </c>
      <c r="G74">
        <v>1649078</v>
      </c>
    </row>
    <row r="75" spans="1:7" x14ac:dyDescent="0.25">
      <c r="A75" t="s">
        <v>9</v>
      </c>
      <c r="B75" t="str">
        <f t="shared" si="2"/>
        <v>432033</v>
      </c>
      <c r="C75" t="s">
        <v>26</v>
      </c>
      <c r="D75">
        <v>2015</v>
      </c>
      <c r="E75" t="s">
        <v>12</v>
      </c>
      <c r="F75" s="13">
        <v>876258</v>
      </c>
      <c r="G75">
        <v>1649070</v>
      </c>
    </row>
    <row r="76" spans="1:7" x14ac:dyDescent="0.25">
      <c r="A76" t="s">
        <v>9</v>
      </c>
      <c r="B76" t="str">
        <f t="shared" si="2"/>
        <v>432034</v>
      </c>
      <c r="C76" t="s">
        <v>40</v>
      </c>
      <c r="D76">
        <v>2015</v>
      </c>
      <c r="E76" t="s">
        <v>12</v>
      </c>
      <c r="F76" s="13">
        <v>200782</v>
      </c>
      <c r="G76">
        <v>1655082</v>
      </c>
    </row>
    <row r="77" spans="1:7" x14ac:dyDescent="0.25">
      <c r="A77" t="s">
        <v>9</v>
      </c>
      <c r="B77" t="str">
        <f t="shared" si="2"/>
        <v>561011</v>
      </c>
      <c r="C77" t="s">
        <v>85</v>
      </c>
      <c r="D77">
        <v>2015</v>
      </c>
      <c r="E77" t="s">
        <v>109</v>
      </c>
      <c r="F77" s="13">
        <v>365000</v>
      </c>
      <c r="G77">
        <v>1792391</v>
      </c>
    </row>
    <row r="78" spans="1:7" x14ac:dyDescent="0.25">
      <c r="A78" t="s">
        <v>9</v>
      </c>
      <c r="B78" t="str">
        <f t="shared" si="2"/>
        <v>614030</v>
      </c>
      <c r="C78" t="s">
        <v>17</v>
      </c>
      <c r="D78">
        <v>2015</v>
      </c>
      <c r="E78" t="s">
        <v>12</v>
      </c>
      <c r="F78" s="13">
        <v>30000</v>
      </c>
      <c r="G78">
        <v>1645576</v>
      </c>
    </row>
    <row r="79" spans="1:7" x14ac:dyDescent="0.25">
      <c r="A79" t="s">
        <v>9</v>
      </c>
      <c r="B79" t="str">
        <f t="shared" si="2"/>
        <v>614031</v>
      </c>
      <c r="C79" t="s">
        <v>101</v>
      </c>
      <c r="D79">
        <v>2015</v>
      </c>
      <c r="E79" t="s">
        <v>80</v>
      </c>
      <c r="F79" s="13">
        <v>3000</v>
      </c>
      <c r="G79">
        <v>1526108</v>
      </c>
    </row>
    <row r="80" spans="1:7" x14ac:dyDescent="0.25">
      <c r="A80" t="s">
        <v>9</v>
      </c>
      <c r="B80" t="str">
        <f t="shared" si="2"/>
        <v>614031</v>
      </c>
      <c r="C80" t="s">
        <v>102</v>
      </c>
      <c r="D80">
        <v>2015</v>
      </c>
      <c r="E80" t="s">
        <v>103</v>
      </c>
      <c r="F80" s="13">
        <v>8750</v>
      </c>
      <c r="G80">
        <v>1525796</v>
      </c>
    </row>
    <row r="93" spans="3:3" x14ac:dyDescent="0.25">
      <c r="C93" s="15"/>
    </row>
  </sheetData>
  <sortState ref="A2:G79">
    <sortCondition ref="A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1"/>
  <sheetViews>
    <sheetView topLeftCell="A85" workbookViewId="0">
      <selection activeCell="A101" sqref="A101"/>
    </sheetView>
  </sheetViews>
  <sheetFormatPr defaultRowHeight="15" x14ac:dyDescent="0.25"/>
  <cols>
    <col min="2" max="2" width="11.140625" bestFit="1" customWidth="1"/>
    <col min="3" max="3" width="14.42578125" bestFit="1" customWidth="1"/>
    <col min="4" max="4" width="9.7109375" bestFit="1" customWidth="1"/>
    <col min="5" max="5" width="38.28515625" bestFit="1" customWidth="1"/>
    <col min="6" max="6" width="97.28515625" customWidth="1"/>
    <col min="7" max="7" width="22" bestFit="1" customWidth="1"/>
    <col min="8" max="8" width="11.7109375" bestFit="1" customWidth="1"/>
    <col min="9" max="9" width="11.7109375" customWidth="1"/>
  </cols>
  <sheetData>
    <row r="1" spans="1:10" s="31" customFormat="1" x14ac:dyDescent="0.25">
      <c r="A1" s="31" t="s">
        <v>0</v>
      </c>
      <c r="B1" s="31" t="s">
        <v>122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1" t="s">
        <v>8</v>
      </c>
      <c r="J1" s="31" t="s">
        <v>94</v>
      </c>
    </row>
    <row r="2" spans="1:10" x14ac:dyDescent="0.25">
      <c r="A2" t="s">
        <v>9</v>
      </c>
      <c r="B2">
        <v>311026</v>
      </c>
      <c r="C2">
        <v>40156</v>
      </c>
      <c r="D2">
        <v>2016</v>
      </c>
      <c r="E2" t="s">
        <v>123</v>
      </c>
      <c r="F2" t="s">
        <v>212</v>
      </c>
      <c r="G2" t="s">
        <v>19</v>
      </c>
      <c r="H2" s="30">
        <v>81406.5</v>
      </c>
      <c r="I2" s="30" t="s">
        <v>312</v>
      </c>
      <c r="J2">
        <v>1716112</v>
      </c>
    </row>
    <row r="3" spans="1:10" x14ac:dyDescent="0.25">
      <c r="A3" t="s">
        <v>9</v>
      </c>
      <c r="B3">
        <v>311026</v>
      </c>
      <c r="C3">
        <v>40156</v>
      </c>
      <c r="D3" t="s">
        <v>213</v>
      </c>
      <c r="E3" t="s">
        <v>123</v>
      </c>
      <c r="F3" t="s">
        <v>214</v>
      </c>
      <c r="G3" t="s">
        <v>19</v>
      </c>
      <c r="H3" s="13">
        <v>487600</v>
      </c>
      <c r="I3" s="30" t="s">
        <v>312</v>
      </c>
      <c r="J3">
        <v>1739378</v>
      </c>
    </row>
    <row r="4" spans="1:10" x14ac:dyDescent="0.25">
      <c r="A4" t="s">
        <v>9</v>
      </c>
      <c r="B4">
        <v>411018</v>
      </c>
      <c r="C4">
        <v>40701</v>
      </c>
      <c r="D4">
        <v>2016</v>
      </c>
      <c r="E4" t="s">
        <v>124</v>
      </c>
      <c r="F4" t="s">
        <v>215</v>
      </c>
      <c r="G4" t="s">
        <v>58</v>
      </c>
      <c r="H4" s="13">
        <v>250000</v>
      </c>
      <c r="I4" s="30" t="s">
        <v>312</v>
      </c>
      <c r="J4">
        <v>1773643</v>
      </c>
    </row>
    <row r="5" spans="1:10" x14ac:dyDescent="0.25">
      <c r="A5" t="s">
        <v>9</v>
      </c>
      <c r="B5">
        <v>221019</v>
      </c>
      <c r="C5">
        <v>40586</v>
      </c>
      <c r="D5" t="s">
        <v>216</v>
      </c>
      <c r="E5" t="s">
        <v>125</v>
      </c>
      <c r="F5" t="s">
        <v>217</v>
      </c>
      <c r="G5" t="s">
        <v>65</v>
      </c>
      <c r="H5" s="13">
        <v>1121389</v>
      </c>
      <c r="I5" s="30" t="s">
        <v>315</v>
      </c>
      <c r="J5">
        <v>1775090</v>
      </c>
    </row>
    <row r="6" spans="1:10" x14ac:dyDescent="0.25">
      <c r="A6" t="s">
        <v>9</v>
      </c>
      <c r="B6">
        <v>522013</v>
      </c>
      <c r="C6">
        <v>40020</v>
      </c>
      <c r="D6">
        <v>2016</v>
      </c>
      <c r="E6" t="s">
        <v>126</v>
      </c>
      <c r="F6" t="s">
        <v>218</v>
      </c>
      <c r="G6" t="s">
        <v>12</v>
      </c>
      <c r="H6" s="13">
        <v>134371</v>
      </c>
      <c r="I6" s="30" t="s">
        <v>312</v>
      </c>
      <c r="J6">
        <v>1783622</v>
      </c>
    </row>
    <row r="7" spans="1:10" x14ac:dyDescent="0.25">
      <c r="A7" t="s">
        <v>9</v>
      </c>
      <c r="B7">
        <v>311014</v>
      </c>
      <c r="C7">
        <v>40155</v>
      </c>
      <c r="D7">
        <v>2016</v>
      </c>
      <c r="E7" t="s">
        <v>127</v>
      </c>
      <c r="F7" t="s">
        <v>218</v>
      </c>
      <c r="G7" t="s">
        <v>12</v>
      </c>
      <c r="H7" s="13">
        <v>1583521</v>
      </c>
      <c r="I7" s="30" t="s">
        <v>312</v>
      </c>
      <c r="J7">
        <v>1787348</v>
      </c>
    </row>
    <row r="8" spans="1:10" x14ac:dyDescent="0.25">
      <c r="A8" t="s">
        <v>9</v>
      </c>
      <c r="B8">
        <v>412015</v>
      </c>
      <c r="C8">
        <v>40245</v>
      </c>
      <c r="D8">
        <v>2016</v>
      </c>
      <c r="E8" t="s">
        <v>128</v>
      </c>
      <c r="F8" t="s">
        <v>313</v>
      </c>
      <c r="G8" t="s">
        <v>12</v>
      </c>
      <c r="H8" s="13">
        <v>111273</v>
      </c>
      <c r="I8" s="30" t="s">
        <v>312</v>
      </c>
      <c r="J8">
        <v>1787376</v>
      </c>
    </row>
    <row r="9" spans="1:10" x14ac:dyDescent="0.25">
      <c r="A9" t="s">
        <v>9</v>
      </c>
      <c r="B9">
        <v>412020</v>
      </c>
      <c r="C9">
        <v>40618</v>
      </c>
      <c r="D9">
        <v>2016</v>
      </c>
      <c r="E9" t="s">
        <v>128</v>
      </c>
      <c r="F9" t="s">
        <v>314</v>
      </c>
      <c r="G9" t="s">
        <v>12</v>
      </c>
      <c r="H9" s="13">
        <v>463261</v>
      </c>
      <c r="I9" s="30" t="s">
        <v>312</v>
      </c>
      <c r="J9">
        <v>1787378</v>
      </c>
    </row>
    <row r="10" spans="1:10" x14ac:dyDescent="0.25">
      <c r="A10" t="s">
        <v>9</v>
      </c>
      <c r="B10">
        <v>412022</v>
      </c>
      <c r="C10">
        <v>40620</v>
      </c>
      <c r="D10">
        <v>2016</v>
      </c>
      <c r="E10" t="s">
        <v>128</v>
      </c>
      <c r="F10" t="s">
        <v>219</v>
      </c>
      <c r="G10" t="s">
        <v>12</v>
      </c>
      <c r="H10" s="13">
        <v>201384</v>
      </c>
      <c r="I10" s="30" t="s">
        <v>312</v>
      </c>
      <c r="J10">
        <v>1787381</v>
      </c>
    </row>
    <row r="11" spans="1:10" x14ac:dyDescent="0.25">
      <c r="A11" t="s">
        <v>9</v>
      </c>
      <c r="B11">
        <v>411011</v>
      </c>
      <c r="C11">
        <v>40227</v>
      </c>
      <c r="D11">
        <v>2016</v>
      </c>
      <c r="E11" t="s">
        <v>129</v>
      </c>
      <c r="F11" t="s">
        <v>220</v>
      </c>
      <c r="G11" t="s">
        <v>24</v>
      </c>
      <c r="H11" s="13">
        <v>12238</v>
      </c>
      <c r="I11" s="30" t="s">
        <v>312</v>
      </c>
      <c r="J11">
        <v>1788455</v>
      </c>
    </row>
    <row r="12" spans="1:10" x14ac:dyDescent="0.25">
      <c r="A12" t="s">
        <v>9</v>
      </c>
      <c r="B12">
        <v>412021</v>
      </c>
      <c r="C12">
        <v>40206</v>
      </c>
      <c r="D12">
        <v>2016</v>
      </c>
      <c r="E12" t="s">
        <v>130</v>
      </c>
      <c r="F12" t="s">
        <v>218</v>
      </c>
      <c r="G12" t="s">
        <v>12</v>
      </c>
      <c r="H12" s="13">
        <v>887676</v>
      </c>
      <c r="I12" s="30" t="s">
        <v>312</v>
      </c>
      <c r="J12">
        <v>1788749</v>
      </c>
    </row>
    <row r="13" spans="1:10" x14ac:dyDescent="0.25">
      <c r="A13" t="s">
        <v>9</v>
      </c>
      <c r="B13">
        <v>412016</v>
      </c>
      <c r="C13">
        <v>40240</v>
      </c>
      <c r="D13">
        <v>2016</v>
      </c>
      <c r="E13" t="s">
        <v>131</v>
      </c>
      <c r="F13" t="s">
        <v>221</v>
      </c>
      <c r="G13" t="s">
        <v>19</v>
      </c>
      <c r="H13" s="13">
        <v>106000</v>
      </c>
      <c r="I13" s="30" t="s">
        <v>312</v>
      </c>
      <c r="J13">
        <v>1789251</v>
      </c>
    </row>
    <row r="14" spans="1:10" x14ac:dyDescent="0.25">
      <c r="A14" t="s">
        <v>9</v>
      </c>
      <c r="B14">
        <v>522013</v>
      </c>
      <c r="C14">
        <v>40020</v>
      </c>
      <c r="D14">
        <v>2016</v>
      </c>
      <c r="E14" t="s">
        <v>132</v>
      </c>
      <c r="F14" t="s">
        <v>222</v>
      </c>
      <c r="G14" t="s">
        <v>12</v>
      </c>
      <c r="H14" s="13">
        <v>158091</v>
      </c>
      <c r="I14" s="30" t="s">
        <v>312</v>
      </c>
      <c r="J14">
        <v>1789555</v>
      </c>
    </row>
    <row r="15" spans="1:10" x14ac:dyDescent="0.25">
      <c r="A15" t="s">
        <v>9</v>
      </c>
      <c r="B15">
        <v>421012</v>
      </c>
      <c r="C15">
        <v>40198</v>
      </c>
      <c r="D15">
        <v>2016</v>
      </c>
      <c r="E15" t="s">
        <v>133</v>
      </c>
      <c r="F15" t="s">
        <v>223</v>
      </c>
      <c r="G15" t="s">
        <v>12</v>
      </c>
      <c r="H15" s="13">
        <v>18724</v>
      </c>
      <c r="I15" s="30" t="s">
        <v>312</v>
      </c>
      <c r="J15">
        <v>1790057</v>
      </c>
    </row>
    <row r="16" spans="1:10" x14ac:dyDescent="0.25">
      <c r="A16" t="s">
        <v>9</v>
      </c>
      <c r="B16">
        <v>813014</v>
      </c>
      <c r="C16">
        <v>40373</v>
      </c>
      <c r="D16">
        <v>2016</v>
      </c>
      <c r="E16" t="s">
        <v>134</v>
      </c>
      <c r="F16" t="s">
        <v>224</v>
      </c>
      <c r="G16" t="s">
        <v>19</v>
      </c>
      <c r="H16" s="13">
        <v>21447</v>
      </c>
      <c r="I16" s="30" t="s">
        <v>312</v>
      </c>
      <c r="J16">
        <v>1791512</v>
      </c>
    </row>
    <row r="17" spans="1:10" x14ac:dyDescent="0.25">
      <c r="A17" t="s">
        <v>9</v>
      </c>
      <c r="B17">
        <v>421014</v>
      </c>
      <c r="C17">
        <v>40622</v>
      </c>
      <c r="D17">
        <v>2016</v>
      </c>
      <c r="E17" t="s">
        <v>135</v>
      </c>
      <c r="F17" t="s">
        <v>225</v>
      </c>
      <c r="G17" t="s">
        <v>12</v>
      </c>
      <c r="H17" s="13">
        <v>1018144</v>
      </c>
      <c r="I17" s="30" t="s">
        <v>312</v>
      </c>
      <c r="J17">
        <v>1794079</v>
      </c>
    </row>
    <row r="18" spans="1:10" x14ac:dyDescent="0.25">
      <c r="A18" t="s">
        <v>9</v>
      </c>
      <c r="B18">
        <v>412018</v>
      </c>
      <c r="C18">
        <v>40241</v>
      </c>
      <c r="D18">
        <v>2016</v>
      </c>
      <c r="E18" t="s">
        <v>136</v>
      </c>
      <c r="F18" t="s">
        <v>136</v>
      </c>
      <c r="G18" t="s">
        <v>295</v>
      </c>
      <c r="H18" s="13">
        <v>25000</v>
      </c>
      <c r="I18" s="30" t="s">
        <v>312</v>
      </c>
      <c r="J18">
        <v>1797105</v>
      </c>
    </row>
    <row r="19" spans="1:10" x14ac:dyDescent="0.25">
      <c r="A19" t="s">
        <v>9</v>
      </c>
      <c r="B19">
        <v>421018</v>
      </c>
      <c r="C19">
        <v>40241</v>
      </c>
      <c r="D19">
        <v>2016</v>
      </c>
      <c r="E19" t="s">
        <v>137</v>
      </c>
      <c r="F19" t="s">
        <v>226</v>
      </c>
      <c r="G19" t="s">
        <v>50</v>
      </c>
      <c r="H19" s="13">
        <v>25000</v>
      </c>
      <c r="I19" s="30" t="s">
        <v>312</v>
      </c>
      <c r="J19">
        <v>1798263</v>
      </c>
    </row>
    <row r="20" spans="1:10" x14ac:dyDescent="0.25">
      <c r="A20" t="s">
        <v>9</v>
      </c>
      <c r="B20">
        <v>412018</v>
      </c>
      <c r="C20">
        <v>40241</v>
      </c>
      <c r="D20">
        <v>2016</v>
      </c>
      <c r="E20" t="s">
        <v>138</v>
      </c>
      <c r="F20" t="s">
        <v>227</v>
      </c>
      <c r="G20" t="s">
        <v>34</v>
      </c>
      <c r="H20" s="13">
        <v>20000</v>
      </c>
      <c r="I20" s="30" t="s">
        <v>312</v>
      </c>
      <c r="J20">
        <v>1798898</v>
      </c>
    </row>
    <row r="21" spans="1:10" x14ac:dyDescent="0.25">
      <c r="A21" t="s">
        <v>9</v>
      </c>
      <c r="B21">
        <v>412018</v>
      </c>
      <c r="C21">
        <v>40241</v>
      </c>
      <c r="D21">
        <v>2016</v>
      </c>
      <c r="E21" t="s">
        <v>139</v>
      </c>
      <c r="F21" t="s">
        <v>228</v>
      </c>
      <c r="G21" t="s">
        <v>12</v>
      </c>
      <c r="H21" s="13">
        <v>24999</v>
      </c>
      <c r="I21" s="30" t="s">
        <v>312</v>
      </c>
      <c r="J21">
        <v>1798901</v>
      </c>
    </row>
    <row r="22" spans="1:10" x14ac:dyDescent="0.25">
      <c r="A22" t="s">
        <v>9</v>
      </c>
      <c r="B22">
        <v>412018</v>
      </c>
      <c r="C22">
        <v>40241</v>
      </c>
      <c r="D22">
        <v>2016</v>
      </c>
      <c r="E22" t="s">
        <v>140</v>
      </c>
      <c r="F22" t="s">
        <v>229</v>
      </c>
      <c r="G22" t="s">
        <v>30</v>
      </c>
      <c r="H22" s="13">
        <v>60000</v>
      </c>
      <c r="I22" s="30" t="s">
        <v>312</v>
      </c>
      <c r="J22">
        <v>1799743</v>
      </c>
    </row>
    <row r="23" spans="1:10" x14ac:dyDescent="0.25">
      <c r="A23" t="s">
        <v>9</v>
      </c>
      <c r="B23">
        <v>422012</v>
      </c>
      <c r="C23">
        <v>40195</v>
      </c>
      <c r="D23">
        <v>2016</v>
      </c>
      <c r="E23" t="s">
        <v>141</v>
      </c>
      <c r="F23" t="s">
        <v>141</v>
      </c>
      <c r="G23" t="s">
        <v>80</v>
      </c>
      <c r="H23" s="13">
        <v>20000</v>
      </c>
      <c r="I23" s="30" t="s">
        <v>312</v>
      </c>
      <c r="J23">
        <v>1799757</v>
      </c>
    </row>
    <row r="24" spans="1:10" x14ac:dyDescent="0.25">
      <c r="A24" t="s">
        <v>9</v>
      </c>
      <c r="B24">
        <v>412018</v>
      </c>
      <c r="C24">
        <v>40241</v>
      </c>
      <c r="D24">
        <v>2016</v>
      </c>
      <c r="E24" t="s">
        <v>142</v>
      </c>
      <c r="F24" t="s">
        <v>230</v>
      </c>
      <c r="G24" t="s">
        <v>12</v>
      </c>
      <c r="H24" s="13">
        <v>16144</v>
      </c>
      <c r="I24" s="30" t="s">
        <v>312</v>
      </c>
      <c r="J24">
        <v>1799765</v>
      </c>
    </row>
    <row r="25" spans="1:10" x14ac:dyDescent="0.25">
      <c r="A25" t="s">
        <v>9</v>
      </c>
      <c r="B25">
        <v>412018</v>
      </c>
      <c r="C25">
        <v>40241</v>
      </c>
      <c r="D25">
        <v>2016</v>
      </c>
      <c r="E25" t="s">
        <v>143</v>
      </c>
      <c r="F25" t="s">
        <v>231</v>
      </c>
      <c r="G25" t="s">
        <v>34</v>
      </c>
      <c r="H25" s="13">
        <v>16307</v>
      </c>
      <c r="I25" s="30" t="s">
        <v>312</v>
      </c>
      <c r="J25">
        <v>1799917</v>
      </c>
    </row>
    <row r="26" spans="1:10" x14ac:dyDescent="0.25">
      <c r="A26" t="s">
        <v>9</v>
      </c>
      <c r="B26">
        <v>412018</v>
      </c>
      <c r="C26">
        <v>40241</v>
      </c>
      <c r="D26">
        <v>2016</v>
      </c>
      <c r="E26" t="s">
        <v>144</v>
      </c>
      <c r="F26" t="s">
        <v>232</v>
      </c>
      <c r="G26" t="s">
        <v>34</v>
      </c>
      <c r="H26" s="13">
        <v>25000</v>
      </c>
      <c r="I26" s="30" t="s">
        <v>312</v>
      </c>
      <c r="J26">
        <v>1799919</v>
      </c>
    </row>
    <row r="27" spans="1:10" x14ac:dyDescent="0.25">
      <c r="A27" t="s">
        <v>9</v>
      </c>
      <c r="B27">
        <v>412018</v>
      </c>
      <c r="C27">
        <v>40241</v>
      </c>
      <c r="D27">
        <v>2016</v>
      </c>
      <c r="E27" t="s">
        <v>145</v>
      </c>
      <c r="F27" t="s">
        <v>233</v>
      </c>
      <c r="G27" t="s">
        <v>19</v>
      </c>
      <c r="H27" s="13">
        <v>110000</v>
      </c>
      <c r="I27" s="30" t="s">
        <v>312</v>
      </c>
      <c r="J27">
        <v>1800120</v>
      </c>
    </row>
    <row r="28" spans="1:10" x14ac:dyDescent="0.25">
      <c r="A28" t="s">
        <v>9</v>
      </c>
      <c r="B28">
        <v>412018</v>
      </c>
      <c r="C28">
        <v>40241</v>
      </c>
      <c r="D28">
        <v>2016</v>
      </c>
      <c r="E28" t="s">
        <v>146</v>
      </c>
      <c r="F28" t="s">
        <v>234</v>
      </c>
      <c r="G28" t="s">
        <v>19</v>
      </c>
      <c r="H28" s="13">
        <v>72000</v>
      </c>
      <c r="I28" s="30" t="s">
        <v>312</v>
      </c>
      <c r="J28">
        <v>1800123</v>
      </c>
    </row>
    <row r="29" spans="1:10" x14ac:dyDescent="0.25">
      <c r="A29" t="s">
        <v>9</v>
      </c>
      <c r="B29">
        <v>412018</v>
      </c>
      <c r="C29">
        <v>40241</v>
      </c>
      <c r="D29">
        <v>2016</v>
      </c>
      <c r="E29" t="s">
        <v>147</v>
      </c>
      <c r="F29" t="s">
        <v>235</v>
      </c>
      <c r="G29" t="s">
        <v>19</v>
      </c>
      <c r="H29" s="13">
        <v>14676</v>
      </c>
      <c r="I29" s="30" t="s">
        <v>312</v>
      </c>
      <c r="J29">
        <v>1800427</v>
      </c>
    </row>
    <row r="30" spans="1:10" x14ac:dyDescent="0.25">
      <c r="A30" t="s">
        <v>9</v>
      </c>
      <c r="B30">
        <v>412018</v>
      </c>
      <c r="C30">
        <v>40241</v>
      </c>
      <c r="D30">
        <v>2016</v>
      </c>
      <c r="E30" t="s">
        <v>148</v>
      </c>
      <c r="F30" t="s">
        <v>236</v>
      </c>
      <c r="G30" t="s">
        <v>44</v>
      </c>
      <c r="H30" s="13">
        <v>25000</v>
      </c>
      <c r="I30" s="30" t="s">
        <v>312</v>
      </c>
      <c r="J30">
        <v>1800430</v>
      </c>
    </row>
    <row r="31" spans="1:10" x14ac:dyDescent="0.25">
      <c r="A31" t="s">
        <v>9</v>
      </c>
      <c r="B31">
        <v>411027</v>
      </c>
      <c r="C31">
        <v>40195</v>
      </c>
      <c r="D31">
        <v>2016</v>
      </c>
      <c r="E31" t="s">
        <v>149</v>
      </c>
      <c r="F31" t="s">
        <v>237</v>
      </c>
      <c r="G31" t="s">
        <v>47</v>
      </c>
      <c r="H31" s="13">
        <v>36000</v>
      </c>
      <c r="I31" s="30" t="s">
        <v>312</v>
      </c>
      <c r="J31">
        <v>1800435</v>
      </c>
    </row>
    <row r="32" spans="1:10" x14ac:dyDescent="0.25">
      <c r="A32" t="s">
        <v>9</v>
      </c>
      <c r="B32">
        <v>412015</v>
      </c>
      <c r="C32">
        <v>40245</v>
      </c>
      <c r="D32">
        <v>2016</v>
      </c>
      <c r="E32" t="s">
        <v>128</v>
      </c>
      <c r="F32" t="s">
        <v>238</v>
      </c>
      <c r="G32" t="s">
        <v>12</v>
      </c>
      <c r="H32" s="13">
        <v>25000</v>
      </c>
      <c r="I32" s="30" t="s">
        <v>312</v>
      </c>
      <c r="J32">
        <v>1800437</v>
      </c>
    </row>
    <row r="33" spans="1:10" x14ac:dyDescent="0.25">
      <c r="A33" t="s">
        <v>9</v>
      </c>
      <c r="B33">
        <v>412018</v>
      </c>
      <c r="C33">
        <v>40241</v>
      </c>
      <c r="D33">
        <v>2016</v>
      </c>
      <c r="E33" t="s">
        <v>150</v>
      </c>
      <c r="F33" t="s">
        <v>239</v>
      </c>
      <c r="G33" t="s">
        <v>296</v>
      </c>
      <c r="H33" s="13">
        <v>11740</v>
      </c>
      <c r="I33" s="30" t="s">
        <v>312</v>
      </c>
      <c r="J33">
        <v>1800900</v>
      </c>
    </row>
    <row r="34" spans="1:10" x14ac:dyDescent="0.25">
      <c r="A34" t="s">
        <v>9</v>
      </c>
      <c r="B34">
        <v>412018</v>
      </c>
      <c r="C34">
        <v>40241</v>
      </c>
      <c r="D34">
        <v>2016</v>
      </c>
      <c r="E34" t="s">
        <v>151</v>
      </c>
      <c r="F34" t="s">
        <v>240</v>
      </c>
      <c r="G34" t="s">
        <v>19</v>
      </c>
      <c r="H34" s="13">
        <v>25000</v>
      </c>
      <c r="I34" s="30" t="s">
        <v>312</v>
      </c>
      <c r="J34">
        <v>1801046</v>
      </c>
    </row>
    <row r="35" spans="1:10" x14ac:dyDescent="0.25">
      <c r="A35" t="s">
        <v>9</v>
      </c>
      <c r="B35">
        <v>412018</v>
      </c>
      <c r="C35">
        <v>40241</v>
      </c>
      <c r="D35">
        <v>2016</v>
      </c>
      <c r="E35" t="s">
        <v>152</v>
      </c>
      <c r="F35" t="s">
        <v>241</v>
      </c>
      <c r="G35" t="s">
        <v>50</v>
      </c>
      <c r="H35" s="13">
        <v>35000</v>
      </c>
      <c r="I35" s="30" t="s">
        <v>312</v>
      </c>
      <c r="J35">
        <v>1801570</v>
      </c>
    </row>
    <row r="36" spans="1:10" x14ac:dyDescent="0.25">
      <c r="A36" t="s">
        <v>9</v>
      </c>
      <c r="B36">
        <v>412015</v>
      </c>
      <c r="C36">
        <v>40245</v>
      </c>
      <c r="D36" t="s">
        <v>242</v>
      </c>
      <c r="E36" t="s">
        <v>153</v>
      </c>
      <c r="F36" t="s">
        <v>243</v>
      </c>
      <c r="G36" t="s">
        <v>12</v>
      </c>
      <c r="H36" s="13">
        <v>5000</v>
      </c>
      <c r="I36" s="30" t="s">
        <v>312</v>
      </c>
      <c r="J36">
        <v>1805575</v>
      </c>
    </row>
    <row r="37" spans="1:10" x14ac:dyDescent="0.25">
      <c r="A37" t="s">
        <v>9</v>
      </c>
      <c r="B37">
        <v>411013</v>
      </c>
      <c r="C37">
        <v>40621</v>
      </c>
      <c r="D37">
        <v>2016</v>
      </c>
      <c r="E37" t="s">
        <v>154</v>
      </c>
      <c r="F37" t="s">
        <v>244</v>
      </c>
      <c r="G37" t="s">
        <v>12</v>
      </c>
      <c r="H37" s="13">
        <v>85500</v>
      </c>
      <c r="I37" s="30" t="s">
        <v>312</v>
      </c>
      <c r="J37">
        <v>1812393</v>
      </c>
    </row>
    <row r="38" spans="1:10" x14ac:dyDescent="0.25">
      <c r="A38" t="s">
        <v>9</v>
      </c>
      <c r="B38">
        <v>621013</v>
      </c>
      <c r="C38">
        <v>40084</v>
      </c>
      <c r="D38">
        <v>2016</v>
      </c>
      <c r="E38" t="s">
        <v>155</v>
      </c>
      <c r="F38" t="s">
        <v>245</v>
      </c>
      <c r="G38" t="s">
        <v>65</v>
      </c>
      <c r="H38" s="13">
        <v>10000</v>
      </c>
      <c r="I38" s="30" t="s">
        <v>312</v>
      </c>
      <c r="J38">
        <v>1822477</v>
      </c>
    </row>
    <row r="39" spans="1:10" x14ac:dyDescent="0.25">
      <c r="A39" t="s">
        <v>9</v>
      </c>
      <c r="B39">
        <v>611011</v>
      </c>
      <c r="C39">
        <v>40064</v>
      </c>
      <c r="D39">
        <v>2016</v>
      </c>
      <c r="E39" t="s">
        <v>157</v>
      </c>
      <c r="F39" t="s">
        <v>246</v>
      </c>
      <c r="G39" t="s">
        <v>297</v>
      </c>
      <c r="H39" s="13">
        <v>12340171</v>
      </c>
      <c r="I39" s="30" t="s">
        <v>316</v>
      </c>
      <c r="J39">
        <v>1835127</v>
      </c>
    </row>
    <row r="40" spans="1:10" x14ac:dyDescent="0.25">
      <c r="A40" t="s">
        <v>9</v>
      </c>
      <c r="B40">
        <v>511014</v>
      </c>
      <c r="C40">
        <v>40689</v>
      </c>
      <c r="D40">
        <v>2016</v>
      </c>
      <c r="E40" t="s">
        <v>158</v>
      </c>
      <c r="F40" t="s">
        <v>247</v>
      </c>
      <c r="G40" t="s">
        <v>12</v>
      </c>
      <c r="H40" s="13">
        <v>107730</v>
      </c>
      <c r="I40" s="30" t="s">
        <v>312</v>
      </c>
      <c r="J40">
        <v>1837174</v>
      </c>
    </row>
    <row r="41" spans="1:10" x14ac:dyDescent="0.25">
      <c r="A41" t="s">
        <v>9</v>
      </c>
      <c r="B41">
        <v>422012</v>
      </c>
      <c r="C41">
        <v>40195</v>
      </c>
      <c r="D41">
        <v>2016</v>
      </c>
      <c r="E41" t="s">
        <v>159</v>
      </c>
      <c r="F41" t="s">
        <v>248</v>
      </c>
      <c r="G41" t="s">
        <v>115</v>
      </c>
      <c r="H41" s="13">
        <v>5000</v>
      </c>
      <c r="I41" s="30" t="s">
        <v>312</v>
      </c>
      <c r="J41">
        <v>1841630</v>
      </c>
    </row>
    <row r="42" spans="1:10" x14ac:dyDescent="0.25">
      <c r="A42" t="s">
        <v>9</v>
      </c>
      <c r="B42">
        <v>412012</v>
      </c>
      <c r="C42">
        <v>40626</v>
      </c>
      <c r="D42">
        <v>2016</v>
      </c>
      <c r="E42" t="s">
        <v>160</v>
      </c>
      <c r="F42" t="s">
        <v>244</v>
      </c>
      <c r="G42" t="s">
        <v>80</v>
      </c>
      <c r="H42" s="13">
        <v>80000</v>
      </c>
      <c r="I42" s="30" t="s">
        <v>312</v>
      </c>
      <c r="J42">
        <v>1843068</v>
      </c>
    </row>
    <row r="43" spans="1:10" x14ac:dyDescent="0.25">
      <c r="A43" t="s">
        <v>9</v>
      </c>
      <c r="B43">
        <v>311019</v>
      </c>
      <c r="C43">
        <v>40185</v>
      </c>
      <c r="D43">
        <v>2016</v>
      </c>
      <c r="E43" t="s">
        <v>127</v>
      </c>
      <c r="F43" t="s">
        <v>249</v>
      </c>
      <c r="G43" t="s">
        <v>12</v>
      </c>
      <c r="H43" s="13">
        <v>100000</v>
      </c>
      <c r="I43" s="30" t="s">
        <v>312</v>
      </c>
      <c r="J43">
        <v>1846886</v>
      </c>
    </row>
    <row r="44" spans="1:10" x14ac:dyDescent="0.25">
      <c r="A44" t="s">
        <v>9</v>
      </c>
      <c r="B44" s="34">
        <v>221019</v>
      </c>
      <c r="C44" s="34">
        <v>40586</v>
      </c>
      <c r="D44" t="s">
        <v>242</v>
      </c>
      <c r="E44" t="s">
        <v>161</v>
      </c>
      <c r="F44" t="s">
        <v>250</v>
      </c>
      <c r="G44" t="s">
        <v>65</v>
      </c>
      <c r="H44" s="13">
        <v>29000</v>
      </c>
      <c r="I44" s="30" t="s">
        <v>312</v>
      </c>
      <c r="J44">
        <v>1853097</v>
      </c>
    </row>
    <row r="45" spans="1:10" x14ac:dyDescent="0.25">
      <c r="A45" t="s">
        <v>9</v>
      </c>
      <c r="B45">
        <v>132022</v>
      </c>
      <c r="C45">
        <v>40030</v>
      </c>
      <c r="D45">
        <v>2016</v>
      </c>
      <c r="E45" t="s">
        <v>162</v>
      </c>
      <c r="F45" t="s">
        <v>251</v>
      </c>
      <c r="G45" t="s">
        <v>90</v>
      </c>
      <c r="H45" s="13">
        <v>1080</v>
      </c>
      <c r="I45" s="30" t="s">
        <v>312</v>
      </c>
      <c r="J45">
        <v>1854178</v>
      </c>
    </row>
    <row r="46" spans="1:10" x14ac:dyDescent="0.25">
      <c r="A46" t="s">
        <v>9</v>
      </c>
      <c r="B46">
        <v>132022</v>
      </c>
      <c r="C46">
        <v>40030</v>
      </c>
      <c r="D46">
        <v>2016</v>
      </c>
      <c r="E46" t="s">
        <v>163</v>
      </c>
      <c r="F46" t="s">
        <v>251</v>
      </c>
      <c r="G46" t="s">
        <v>298</v>
      </c>
      <c r="H46" s="13">
        <v>3735</v>
      </c>
      <c r="I46" s="30" t="s">
        <v>312</v>
      </c>
      <c r="J46">
        <v>1854799</v>
      </c>
    </row>
    <row r="47" spans="1:10" x14ac:dyDescent="0.25">
      <c r="A47" t="s">
        <v>9</v>
      </c>
      <c r="B47">
        <v>132022</v>
      </c>
      <c r="C47">
        <v>40030</v>
      </c>
      <c r="D47">
        <v>2016</v>
      </c>
      <c r="E47" t="s">
        <v>164</v>
      </c>
      <c r="F47" t="s">
        <v>251</v>
      </c>
      <c r="G47" t="s">
        <v>34</v>
      </c>
      <c r="H47" s="30">
        <v>8878.5</v>
      </c>
      <c r="I47" s="30" t="s">
        <v>312</v>
      </c>
      <c r="J47">
        <v>1854849</v>
      </c>
    </row>
    <row r="48" spans="1:10" x14ac:dyDescent="0.25">
      <c r="A48" t="s">
        <v>9</v>
      </c>
      <c r="B48">
        <v>132022</v>
      </c>
      <c r="C48">
        <v>40030</v>
      </c>
      <c r="D48">
        <v>2016</v>
      </c>
      <c r="E48" t="s">
        <v>165</v>
      </c>
      <c r="F48" t="s">
        <v>251</v>
      </c>
      <c r="G48" t="s">
        <v>34</v>
      </c>
      <c r="H48" s="30">
        <v>5494.5</v>
      </c>
      <c r="I48" s="30" t="s">
        <v>312</v>
      </c>
      <c r="J48">
        <v>1855467</v>
      </c>
    </row>
    <row r="49" spans="1:10" x14ac:dyDescent="0.25">
      <c r="A49" t="s">
        <v>9</v>
      </c>
      <c r="B49">
        <v>132022</v>
      </c>
      <c r="C49">
        <v>40030</v>
      </c>
      <c r="D49">
        <v>2016</v>
      </c>
      <c r="E49" t="s">
        <v>166</v>
      </c>
      <c r="F49" t="s">
        <v>251</v>
      </c>
      <c r="G49" t="s">
        <v>12</v>
      </c>
      <c r="H49" s="13">
        <v>8667</v>
      </c>
      <c r="I49" s="30" t="s">
        <v>312</v>
      </c>
      <c r="J49">
        <v>1855546</v>
      </c>
    </row>
    <row r="50" spans="1:10" x14ac:dyDescent="0.25">
      <c r="A50" t="s">
        <v>9</v>
      </c>
      <c r="B50">
        <v>132022</v>
      </c>
      <c r="C50">
        <v>40030</v>
      </c>
      <c r="D50">
        <v>2016</v>
      </c>
      <c r="E50" t="s">
        <v>167</v>
      </c>
      <c r="F50" t="s">
        <v>251</v>
      </c>
      <c r="G50" t="s">
        <v>299</v>
      </c>
      <c r="H50" s="30">
        <v>1813.5</v>
      </c>
      <c r="I50" s="30" t="s">
        <v>312</v>
      </c>
      <c r="J50">
        <v>1855671</v>
      </c>
    </row>
    <row r="51" spans="1:10" x14ac:dyDescent="0.25">
      <c r="A51" t="s">
        <v>9</v>
      </c>
      <c r="B51">
        <v>132022</v>
      </c>
      <c r="C51">
        <v>40030</v>
      </c>
      <c r="D51">
        <v>2016</v>
      </c>
      <c r="E51" t="s">
        <v>168</v>
      </c>
      <c r="F51" t="s">
        <v>251</v>
      </c>
      <c r="G51" t="s">
        <v>12</v>
      </c>
      <c r="H51" s="13">
        <v>8685</v>
      </c>
      <c r="I51" s="30" t="s">
        <v>312</v>
      </c>
      <c r="J51">
        <v>1855707</v>
      </c>
    </row>
    <row r="52" spans="1:10" x14ac:dyDescent="0.25">
      <c r="A52" t="s">
        <v>9</v>
      </c>
      <c r="B52">
        <v>132022</v>
      </c>
      <c r="C52">
        <v>40030</v>
      </c>
      <c r="D52">
        <v>2016</v>
      </c>
      <c r="E52" t="s">
        <v>169</v>
      </c>
      <c r="F52" t="s">
        <v>251</v>
      </c>
      <c r="G52" t="s">
        <v>34</v>
      </c>
      <c r="H52" s="30">
        <v>6529.5</v>
      </c>
      <c r="I52" s="30" t="s">
        <v>312</v>
      </c>
      <c r="J52">
        <v>1855776</v>
      </c>
    </row>
    <row r="53" spans="1:10" x14ac:dyDescent="0.25">
      <c r="A53" t="s">
        <v>9</v>
      </c>
      <c r="B53">
        <v>132022</v>
      </c>
      <c r="C53">
        <v>40030</v>
      </c>
      <c r="D53">
        <v>2016</v>
      </c>
      <c r="E53" t="s">
        <v>170</v>
      </c>
      <c r="F53" t="s">
        <v>251</v>
      </c>
      <c r="G53" t="s">
        <v>62</v>
      </c>
      <c r="H53" s="30">
        <v>3217.5</v>
      </c>
      <c r="I53" s="30" t="s">
        <v>312</v>
      </c>
      <c r="J53">
        <v>1857731</v>
      </c>
    </row>
    <row r="54" spans="1:10" x14ac:dyDescent="0.25">
      <c r="A54" t="s">
        <v>9</v>
      </c>
      <c r="B54">
        <v>132022</v>
      </c>
      <c r="C54">
        <v>40030</v>
      </c>
      <c r="D54">
        <v>2016</v>
      </c>
      <c r="E54" t="s">
        <v>171</v>
      </c>
      <c r="F54" t="s">
        <v>251</v>
      </c>
      <c r="G54" t="s">
        <v>300</v>
      </c>
      <c r="H54" s="13">
        <v>2025</v>
      </c>
      <c r="I54" s="30" t="s">
        <v>312</v>
      </c>
      <c r="J54">
        <v>1857765</v>
      </c>
    </row>
    <row r="55" spans="1:10" x14ac:dyDescent="0.25">
      <c r="A55" t="s">
        <v>9</v>
      </c>
      <c r="B55">
        <v>132022</v>
      </c>
      <c r="C55">
        <v>40030</v>
      </c>
      <c r="D55">
        <v>2016</v>
      </c>
      <c r="E55" t="s">
        <v>172</v>
      </c>
      <c r="F55" t="s">
        <v>251</v>
      </c>
      <c r="G55" t="s">
        <v>62</v>
      </c>
      <c r="H55" s="30">
        <v>8115.75</v>
      </c>
      <c r="I55" s="30" t="s">
        <v>312</v>
      </c>
      <c r="J55">
        <v>1858144</v>
      </c>
    </row>
    <row r="56" spans="1:10" x14ac:dyDescent="0.25">
      <c r="A56" t="s">
        <v>9</v>
      </c>
      <c r="B56">
        <v>132022</v>
      </c>
      <c r="C56">
        <v>40030</v>
      </c>
      <c r="D56">
        <v>2016</v>
      </c>
      <c r="E56" t="s">
        <v>173</v>
      </c>
      <c r="F56" t="s">
        <v>251</v>
      </c>
      <c r="G56" t="s">
        <v>65</v>
      </c>
      <c r="H56" s="30">
        <v>7249.5</v>
      </c>
      <c r="I56" s="30" t="s">
        <v>312</v>
      </c>
      <c r="J56">
        <v>1858150</v>
      </c>
    </row>
    <row r="57" spans="1:10" x14ac:dyDescent="0.25">
      <c r="A57" t="s">
        <v>9</v>
      </c>
      <c r="B57">
        <v>621013</v>
      </c>
      <c r="C57">
        <v>40084</v>
      </c>
      <c r="D57">
        <v>2016</v>
      </c>
      <c r="E57" t="s">
        <v>174</v>
      </c>
      <c r="F57" t="s">
        <v>252</v>
      </c>
      <c r="G57" t="s">
        <v>80</v>
      </c>
      <c r="H57" s="13">
        <v>213000</v>
      </c>
      <c r="I57" s="30" t="s">
        <v>312</v>
      </c>
      <c r="J57">
        <v>1858792</v>
      </c>
    </row>
    <row r="58" spans="1:10" x14ac:dyDescent="0.25">
      <c r="A58" t="s">
        <v>9</v>
      </c>
      <c r="B58">
        <v>132022</v>
      </c>
      <c r="C58">
        <v>40030</v>
      </c>
      <c r="D58">
        <v>2016</v>
      </c>
      <c r="E58" t="s">
        <v>175</v>
      </c>
      <c r="F58" t="s">
        <v>251</v>
      </c>
      <c r="G58" t="s">
        <v>301</v>
      </c>
      <c r="H58" s="13">
        <v>4455</v>
      </c>
      <c r="I58" s="30" t="s">
        <v>312</v>
      </c>
      <c r="J58">
        <v>1859321</v>
      </c>
    </row>
    <row r="59" spans="1:10" x14ac:dyDescent="0.25">
      <c r="A59" t="s">
        <v>9</v>
      </c>
      <c r="B59">
        <v>132022</v>
      </c>
      <c r="C59">
        <v>40030</v>
      </c>
      <c r="D59">
        <v>2016</v>
      </c>
      <c r="E59" t="s">
        <v>176</v>
      </c>
      <c r="F59" t="s">
        <v>251</v>
      </c>
      <c r="G59" t="s">
        <v>302</v>
      </c>
      <c r="H59" s="13">
        <v>1890</v>
      </c>
      <c r="I59" s="30" t="s">
        <v>312</v>
      </c>
      <c r="J59">
        <v>1860593</v>
      </c>
    </row>
    <row r="60" spans="1:10" x14ac:dyDescent="0.25">
      <c r="A60" t="s">
        <v>9</v>
      </c>
      <c r="B60">
        <v>132022</v>
      </c>
      <c r="C60">
        <v>40030</v>
      </c>
      <c r="D60">
        <v>2016</v>
      </c>
      <c r="E60" t="s">
        <v>177</v>
      </c>
      <c r="F60" t="s">
        <v>251</v>
      </c>
      <c r="G60" t="s">
        <v>302</v>
      </c>
      <c r="H60" s="30">
        <v>4567.5</v>
      </c>
      <c r="I60" s="30" t="s">
        <v>312</v>
      </c>
      <c r="J60">
        <v>1860708</v>
      </c>
    </row>
    <row r="61" spans="1:10" x14ac:dyDescent="0.25">
      <c r="A61" t="s">
        <v>9</v>
      </c>
      <c r="B61">
        <v>221013</v>
      </c>
      <c r="C61">
        <v>40291</v>
      </c>
      <c r="D61">
        <v>2016</v>
      </c>
      <c r="E61" t="s">
        <v>178</v>
      </c>
      <c r="F61" t="s">
        <v>253</v>
      </c>
      <c r="G61" t="s">
        <v>12</v>
      </c>
      <c r="H61" s="13">
        <v>90000</v>
      </c>
      <c r="I61" s="30" t="s">
        <v>312</v>
      </c>
      <c r="J61">
        <v>1863036</v>
      </c>
    </row>
    <row r="62" spans="1:10" x14ac:dyDescent="0.25">
      <c r="A62" t="s">
        <v>9</v>
      </c>
      <c r="B62">
        <v>132022</v>
      </c>
      <c r="C62">
        <v>40030</v>
      </c>
      <c r="D62">
        <v>2016</v>
      </c>
      <c r="E62" t="s">
        <v>179</v>
      </c>
      <c r="F62" t="s">
        <v>251</v>
      </c>
      <c r="G62" t="s">
        <v>301</v>
      </c>
      <c r="H62" s="13">
        <v>6795</v>
      </c>
      <c r="I62" s="30" t="s">
        <v>312</v>
      </c>
      <c r="J62">
        <v>1863121</v>
      </c>
    </row>
    <row r="63" spans="1:10" x14ac:dyDescent="0.25">
      <c r="A63" t="s">
        <v>9</v>
      </c>
      <c r="B63">
        <v>411012</v>
      </c>
      <c r="C63">
        <v>40228</v>
      </c>
      <c r="D63">
        <v>2016</v>
      </c>
      <c r="E63" t="s">
        <v>180</v>
      </c>
      <c r="F63" t="s">
        <v>254</v>
      </c>
      <c r="G63" t="s">
        <v>12</v>
      </c>
      <c r="H63" s="13">
        <v>2250</v>
      </c>
      <c r="I63" s="30" t="s">
        <v>312</v>
      </c>
      <c r="J63">
        <v>1864931</v>
      </c>
    </row>
    <row r="64" spans="1:10" x14ac:dyDescent="0.25">
      <c r="A64" t="s">
        <v>9</v>
      </c>
      <c r="B64">
        <v>422012</v>
      </c>
      <c r="C64">
        <v>40195</v>
      </c>
      <c r="D64">
        <v>2016</v>
      </c>
      <c r="E64" t="s">
        <v>181</v>
      </c>
      <c r="F64" t="s">
        <v>255</v>
      </c>
      <c r="G64" t="s">
        <v>303</v>
      </c>
      <c r="H64" s="13">
        <v>15000</v>
      </c>
      <c r="I64" s="30" t="s">
        <v>312</v>
      </c>
      <c r="J64">
        <v>1872831</v>
      </c>
    </row>
    <row r="65" spans="1:10" x14ac:dyDescent="0.25">
      <c r="A65" t="s">
        <v>9</v>
      </c>
      <c r="B65">
        <v>422012</v>
      </c>
      <c r="C65">
        <v>40195</v>
      </c>
      <c r="D65">
        <v>2016</v>
      </c>
      <c r="E65" t="s">
        <v>182</v>
      </c>
      <c r="F65" t="s">
        <v>256</v>
      </c>
      <c r="G65" t="s">
        <v>19</v>
      </c>
      <c r="H65" s="13">
        <v>45000</v>
      </c>
      <c r="I65" s="30" t="s">
        <v>312</v>
      </c>
      <c r="J65">
        <v>1874978</v>
      </c>
    </row>
    <row r="66" spans="1:10" x14ac:dyDescent="0.25">
      <c r="A66" t="s">
        <v>9</v>
      </c>
      <c r="B66">
        <v>311024</v>
      </c>
      <c r="C66">
        <v>40687</v>
      </c>
      <c r="D66" t="s">
        <v>242</v>
      </c>
      <c r="E66" t="s">
        <v>183</v>
      </c>
      <c r="F66" t="s">
        <v>257</v>
      </c>
      <c r="G66" t="s">
        <v>12</v>
      </c>
      <c r="H66" s="13">
        <v>250000</v>
      </c>
      <c r="I66" s="30" t="s">
        <v>312</v>
      </c>
      <c r="J66">
        <v>1876576</v>
      </c>
    </row>
    <row r="67" spans="1:10" x14ac:dyDescent="0.25">
      <c r="A67" t="s">
        <v>9</v>
      </c>
      <c r="B67">
        <v>411015</v>
      </c>
      <c r="C67">
        <v>40231</v>
      </c>
      <c r="D67">
        <v>2016</v>
      </c>
      <c r="E67" t="s">
        <v>184</v>
      </c>
      <c r="F67" t="s">
        <v>258</v>
      </c>
      <c r="G67" t="s">
        <v>12</v>
      </c>
      <c r="H67" s="13">
        <v>1467553</v>
      </c>
      <c r="I67" s="30" t="s">
        <v>312</v>
      </c>
      <c r="J67">
        <v>1882355</v>
      </c>
    </row>
    <row r="68" spans="1:10" x14ac:dyDescent="0.25">
      <c r="A68" t="s">
        <v>9</v>
      </c>
      <c r="B68">
        <v>311012</v>
      </c>
      <c r="C68">
        <v>40162</v>
      </c>
      <c r="D68">
        <v>2016</v>
      </c>
      <c r="E68" t="s">
        <v>185</v>
      </c>
      <c r="F68" t="s">
        <v>259</v>
      </c>
      <c r="G68" t="s">
        <v>90</v>
      </c>
      <c r="H68" s="13">
        <v>35000</v>
      </c>
      <c r="I68" s="30" t="s">
        <v>312</v>
      </c>
      <c r="J68">
        <v>1884281</v>
      </c>
    </row>
    <row r="69" spans="1:10" x14ac:dyDescent="0.25">
      <c r="A69" t="s">
        <v>9</v>
      </c>
      <c r="B69">
        <v>422012</v>
      </c>
      <c r="C69">
        <v>40195</v>
      </c>
      <c r="D69">
        <v>2016</v>
      </c>
      <c r="E69" t="s">
        <v>186</v>
      </c>
      <c r="F69" t="s">
        <v>260</v>
      </c>
      <c r="G69" t="s">
        <v>65</v>
      </c>
      <c r="H69" s="13">
        <v>10000</v>
      </c>
      <c r="I69" s="30" t="s">
        <v>312</v>
      </c>
      <c r="J69">
        <v>1884731</v>
      </c>
    </row>
    <row r="70" spans="1:10" x14ac:dyDescent="0.25">
      <c r="A70" t="s">
        <v>9</v>
      </c>
      <c r="B70">
        <v>411012</v>
      </c>
      <c r="C70">
        <v>40228</v>
      </c>
      <c r="D70">
        <v>2016</v>
      </c>
      <c r="E70" t="s">
        <v>187</v>
      </c>
      <c r="F70" t="s">
        <v>261</v>
      </c>
      <c r="G70" t="s">
        <v>19</v>
      </c>
      <c r="H70" s="13">
        <v>16500</v>
      </c>
      <c r="I70" s="30" t="s">
        <v>312</v>
      </c>
      <c r="J70">
        <v>1896236</v>
      </c>
    </row>
    <row r="71" spans="1:10" x14ac:dyDescent="0.25">
      <c r="A71" t="s">
        <v>9</v>
      </c>
      <c r="B71">
        <v>422012</v>
      </c>
      <c r="C71">
        <v>40195</v>
      </c>
      <c r="D71">
        <v>2016</v>
      </c>
      <c r="E71" t="s">
        <v>188</v>
      </c>
      <c r="F71" t="s">
        <v>262</v>
      </c>
      <c r="G71" t="s">
        <v>58</v>
      </c>
      <c r="H71" s="13">
        <v>20000</v>
      </c>
      <c r="I71" s="30" t="s">
        <v>312</v>
      </c>
      <c r="J71">
        <v>1896311</v>
      </c>
    </row>
    <row r="72" spans="1:10" x14ac:dyDescent="0.25">
      <c r="A72" t="s">
        <v>9</v>
      </c>
      <c r="B72">
        <v>422012</v>
      </c>
      <c r="C72">
        <v>40195</v>
      </c>
      <c r="D72">
        <v>2016</v>
      </c>
      <c r="E72" t="s">
        <v>189</v>
      </c>
      <c r="F72" t="s">
        <v>263</v>
      </c>
      <c r="G72" t="s">
        <v>116</v>
      </c>
      <c r="H72" s="13">
        <v>20000</v>
      </c>
      <c r="I72" s="30" t="s">
        <v>312</v>
      </c>
      <c r="J72">
        <v>1897408</v>
      </c>
    </row>
    <row r="73" spans="1:10" x14ac:dyDescent="0.25">
      <c r="A73" t="s">
        <v>9</v>
      </c>
      <c r="B73">
        <v>622011</v>
      </c>
      <c r="C73">
        <v>40095</v>
      </c>
      <c r="D73">
        <v>2016</v>
      </c>
      <c r="E73" t="s">
        <v>124</v>
      </c>
      <c r="F73" t="s">
        <v>264</v>
      </c>
      <c r="G73" t="s">
        <v>58</v>
      </c>
      <c r="H73" s="13">
        <v>51000</v>
      </c>
      <c r="I73" s="30" t="s">
        <v>312</v>
      </c>
      <c r="J73">
        <v>1897431</v>
      </c>
    </row>
    <row r="74" spans="1:10" x14ac:dyDescent="0.25">
      <c r="A74" t="s">
        <v>9</v>
      </c>
      <c r="B74">
        <v>422012</v>
      </c>
      <c r="C74">
        <v>40195</v>
      </c>
      <c r="D74">
        <v>2016</v>
      </c>
      <c r="E74" t="s">
        <v>190</v>
      </c>
      <c r="F74" t="s">
        <v>265</v>
      </c>
      <c r="G74" t="s">
        <v>304</v>
      </c>
      <c r="H74" s="13">
        <v>10000</v>
      </c>
      <c r="I74" s="30" t="s">
        <v>312</v>
      </c>
      <c r="J74">
        <v>1900686</v>
      </c>
    </row>
    <row r="75" spans="1:10" x14ac:dyDescent="0.25">
      <c r="A75" t="s">
        <v>9</v>
      </c>
      <c r="B75">
        <v>411012</v>
      </c>
      <c r="C75">
        <v>40228</v>
      </c>
      <c r="D75">
        <v>2016</v>
      </c>
      <c r="E75" t="s">
        <v>191</v>
      </c>
      <c r="F75" t="s">
        <v>266</v>
      </c>
      <c r="G75" t="s">
        <v>305</v>
      </c>
      <c r="H75" s="13">
        <v>1423</v>
      </c>
      <c r="I75" s="30" t="s">
        <v>312</v>
      </c>
      <c r="J75">
        <v>1905639</v>
      </c>
    </row>
    <row r="76" spans="1:10" x14ac:dyDescent="0.25">
      <c r="A76" t="s">
        <v>9</v>
      </c>
      <c r="B76">
        <v>631012</v>
      </c>
      <c r="C76">
        <v>40141</v>
      </c>
      <c r="D76">
        <v>2016</v>
      </c>
      <c r="E76" t="s">
        <v>155</v>
      </c>
      <c r="F76" t="s">
        <v>267</v>
      </c>
      <c r="G76" t="s">
        <v>65</v>
      </c>
      <c r="H76" s="13">
        <v>113000</v>
      </c>
      <c r="I76" s="30" t="s">
        <v>312</v>
      </c>
      <c r="J76">
        <v>1907746</v>
      </c>
    </row>
    <row r="77" spans="1:10" x14ac:dyDescent="0.25">
      <c r="A77" t="s">
        <v>9</v>
      </c>
      <c r="B77">
        <v>422012</v>
      </c>
      <c r="C77">
        <v>40195</v>
      </c>
      <c r="D77">
        <v>2016</v>
      </c>
      <c r="E77" t="s">
        <v>192</v>
      </c>
      <c r="F77" t="s">
        <v>268</v>
      </c>
      <c r="G77" t="s">
        <v>306</v>
      </c>
      <c r="H77" s="13">
        <v>16635</v>
      </c>
      <c r="I77" s="30" t="s">
        <v>312</v>
      </c>
      <c r="J77">
        <v>1911422</v>
      </c>
    </row>
    <row r="78" spans="1:10" x14ac:dyDescent="0.25">
      <c r="A78" t="s">
        <v>9</v>
      </c>
      <c r="B78">
        <v>622011</v>
      </c>
      <c r="C78">
        <v>40095</v>
      </c>
      <c r="D78">
        <v>2016</v>
      </c>
      <c r="E78" t="s">
        <v>193</v>
      </c>
      <c r="F78" t="s">
        <v>269</v>
      </c>
      <c r="G78" t="s">
        <v>307</v>
      </c>
      <c r="H78" s="13">
        <v>15000</v>
      </c>
      <c r="I78" s="30" t="s">
        <v>312</v>
      </c>
      <c r="J78">
        <v>1913805</v>
      </c>
    </row>
    <row r="79" spans="1:10" x14ac:dyDescent="0.25">
      <c r="A79" t="s">
        <v>9</v>
      </c>
      <c r="B79">
        <v>221015</v>
      </c>
      <c r="C79">
        <v>40015</v>
      </c>
      <c r="D79">
        <v>2016</v>
      </c>
      <c r="E79" t="s">
        <v>194</v>
      </c>
      <c r="F79" t="s">
        <v>244</v>
      </c>
      <c r="G79" t="s">
        <v>62</v>
      </c>
      <c r="H79" s="13">
        <v>68652</v>
      </c>
      <c r="I79" s="30" t="s">
        <v>312</v>
      </c>
      <c r="J79">
        <v>1918877</v>
      </c>
    </row>
    <row r="80" spans="1:10" x14ac:dyDescent="0.25">
      <c r="A80" t="s">
        <v>9</v>
      </c>
      <c r="B80">
        <v>422012</v>
      </c>
      <c r="C80">
        <v>40195</v>
      </c>
      <c r="D80">
        <v>2016</v>
      </c>
      <c r="E80" t="s">
        <v>195</v>
      </c>
      <c r="F80" t="s">
        <v>270</v>
      </c>
      <c r="G80" t="s">
        <v>308</v>
      </c>
      <c r="H80" s="13">
        <v>20000</v>
      </c>
      <c r="I80" s="30" t="s">
        <v>312</v>
      </c>
      <c r="J80">
        <v>1927566</v>
      </c>
    </row>
    <row r="81" spans="1:10" x14ac:dyDescent="0.25">
      <c r="A81" t="s">
        <v>9</v>
      </c>
      <c r="B81">
        <v>411019</v>
      </c>
      <c r="C81">
        <v>40714</v>
      </c>
      <c r="D81">
        <v>2016</v>
      </c>
      <c r="E81" t="s">
        <v>196</v>
      </c>
      <c r="F81" t="s">
        <v>271</v>
      </c>
      <c r="G81" t="s">
        <v>12</v>
      </c>
      <c r="H81" s="13">
        <v>110000</v>
      </c>
      <c r="I81" s="30" t="s">
        <v>312</v>
      </c>
      <c r="J81">
        <v>1930481</v>
      </c>
    </row>
    <row r="82" spans="1:10" x14ac:dyDescent="0.25">
      <c r="A82" t="s">
        <v>9</v>
      </c>
      <c r="B82">
        <v>621013</v>
      </c>
      <c r="C82">
        <v>40084</v>
      </c>
      <c r="D82">
        <v>2016</v>
      </c>
      <c r="E82" t="s">
        <v>197</v>
      </c>
      <c r="F82" t="s">
        <v>272</v>
      </c>
      <c r="G82" t="s">
        <v>80</v>
      </c>
      <c r="H82" s="13">
        <v>19000</v>
      </c>
      <c r="I82" s="30" t="s">
        <v>312</v>
      </c>
      <c r="J82">
        <v>1936319</v>
      </c>
    </row>
    <row r="83" spans="1:10" x14ac:dyDescent="0.25">
      <c r="A83" t="s">
        <v>9</v>
      </c>
      <c r="B83">
        <v>411014</v>
      </c>
      <c r="C83">
        <v>40230</v>
      </c>
      <c r="D83">
        <v>2016</v>
      </c>
      <c r="E83" t="s">
        <v>184</v>
      </c>
      <c r="F83" t="s">
        <v>273</v>
      </c>
      <c r="G83" t="s">
        <v>12</v>
      </c>
      <c r="H83" s="13">
        <v>356400</v>
      </c>
      <c r="I83" s="30" t="s">
        <v>312</v>
      </c>
      <c r="J83">
        <v>1937672</v>
      </c>
    </row>
    <row r="84" spans="1:10" x14ac:dyDescent="0.25">
      <c r="A84" t="s">
        <v>9</v>
      </c>
      <c r="B84">
        <v>411012</v>
      </c>
      <c r="C84">
        <v>40228</v>
      </c>
      <c r="D84">
        <v>2016</v>
      </c>
      <c r="E84" t="s">
        <v>198</v>
      </c>
      <c r="F84" t="s">
        <v>274</v>
      </c>
      <c r="G84" t="s">
        <v>121</v>
      </c>
      <c r="H84" s="13">
        <v>10000</v>
      </c>
      <c r="I84" s="30" t="s">
        <v>312</v>
      </c>
      <c r="J84">
        <v>1939545</v>
      </c>
    </row>
    <row r="85" spans="1:10" x14ac:dyDescent="0.25">
      <c r="A85" t="s">
        <v>9</v>
      </c>
      <c r="B85">
        <v>412015</v>
      </c>
      <c r="C85">
        <v>40245</v>
      </c>
      <c r="D85">
        <v>2016</v>
      </c>
      <c r="E85" t="s">
        <v>128</v>
      </c>
      <c r="F85" t="s">
        <v>275</v>
      </c>
      <c r="G85" t="s">
        <v>12</v>
      </c>
      <c r="H85" s="13">
        <v>7804</v>
      </c>
      <c r="I85" s="30" t="s">
        <v>312</v>
      </c>
      <c r="J85">
        <v>1941248</v>
      </c>
    </row>
    <row r="86" spans="1:10" x14ac:dyDescent="0.25">
      <c r="A86" t="s">
        <v>9</v>
      </c>
      <c r="B86">
        <v>631012</v>
      </c>
      <c r="C86">
        <v>40141</v>
      </c>
      <c r="D86">
        <v>2016</v>
      </c>
      <c r="E86" t="s">
        <v>199</v>
      </c>
      <c r="F86" t="s">
        <v>276</v>
      </c>
      <c r="G86" t="s">
        <v>12</v>
      </c>
      <c r="H86" s="13">
        <v>263000</v>
      </c>
      <c r="I86" s="30" t="s">
        <v>312</v>
      </c>
      <c r="J86">
        <v>1942931</v>
      </c>
    </row>
    <row r="87" spans="1:10" x14ac:dyDescent="0.25">
      <c r="A87" t="s">
        <v>9</v>
      </c>
      <c r="B87">
        <v>321011</v>
      </c>
      <c r="C87">
        <v>40691</v>
      </c>
      <c r="D87">
        <v>2016</v>
      </c>
      <c r="E87" t="s">
        <v>200</v>
      </c>
      <c r="F87" t="s">
        <v>277</v>
      </c>
      <c r="G87" t="s">
        <v>19</v>
      </c>
      <c r="H87" s="13">
        <v>67680</v>
      </c>
      <c r="I87" s="30" t="s">
        <v>312</v>
      </c>
      <c r="J87">
        <v>1944011</v>
      </c>
    </row>
    <row r="88" spans="1:10" x14ac:dyDescent="0.25">
      <c r="A88" t="s">
        <v>9</v>
      </c>
      <c r="B88">
        <v>321011</v>
      </c>
      <c r="C88">
        <v>40691</v>
      </c>
      <c r="D88">
        <v>2016</v>
      </c>
      <c r="E88" t="s">
        <v>201</v>
      </c>
      <c r="F88" t="s">
        <v>278</v>
      </c>
      <c r="G88" t="s">
        <v>90</v>
      </c>
      <c r="H88" s="13">
        <v>8812</v>
      </c>
      <c r="I88" s="30" t="s">
        <v>312</v>
      </c>
      <c r="J88">
        <v>1944016</v>
      </c>
    </row>
    <row r="89" spans="1:10" x14ac:dyDescent="0.25">
      <c r="A89" t="s">
        <v>9</v>
      </c>
      <c r="B89">
        <v>321011</v>
      </c>
      <c r="C89">
        <v>40691</v>
      </c>
      <c r="D89">
        <v>2016</v>
      </c>
      <c r="E89" t="s">
        <v>127</v>
      </c>
      <c r="F89" t="s">
        <v>279</v>
      </c>
      <c r="G89" t="s">
        <v>12</v>
      </c>
      <c r="H89" s="13">
        <v>22385</v>
      </c>
      <c r="I89" s="30" t="s">
        <v>312</v>
      </c>
      <c r="J89">
        <v>1944550</v>
      </c>
    </row>
    <row r="90" spans="1:10" x14ac:dyDescent="0.25">
      <c r="A90" t="s">
        <v>9</v>
      </c>
      <c r="B90">
        <v>321011</v>
      </c>
      <c r="C90">
        <v>40691</v>
      </c>
      <c r="D90">
        <v>2016</v>
      </c>
      <c r="E90" t="s">
        <v>202</v>
      </c>
      <c r="F90" t="s">
        <v>280</v>
      </c>
      <c r="G90" t="s">
        <v>12</v>
      </c>
      <c r="H90" s="13">
        <v>32185</v>
      </c>
      <c r="I90" s="30" t="s">
        <v>312</v>
      </c>
      <c r="J90">
        <v>1946122</v>
      </c>
    </row>
    <row r="91" spans="1:10" x14ac:dyDescent="0.25">
      <c r="A91" t="s">
        <v>9</v>
      </c>
      <c r="B91">
        <v>631012</v>
      </c>
      <c r="C91">
        <v>40141</v>
      </c>
      <c r="D91">
        <v>2016</v>
      </c>
      <c r="E91" t="s">
        <v>156</v>
      </c>
      <c r="F91" t="s">
        <v>281</v>
      </c>
      <c r="G91" t="s">
        <v>34</v>
      </c>
      <c r="H91" s="13">
        <v>64000</v>
      </c>
      <c r="I91" s="30" t="s">
        <v>312</v>
      </c>
      <c r="J91">
        <v>1946239</v>
      </c>
    </row>
    <row r="92" spans="1:10" x14ac:dyDescent="0.25">
      <c r="A92" t="s">
        <v>9</v>
      </c>
      <c r="B92">
        <v>522015</v>
      </c>
      <c r="C92">
        <v>40751</v>
      </c>
      <c r="D92" t="s">
        <v>213</v>
      </c>
      <c r="E92" t="s">
        <v>203</v>
      </c>
      <c r="F92" t="s">
        <v>282</v>
      </c>
      <c r="G92" t="s">
        <v>309</v>
      </c>
      <c r="H92" s="32">
        <v>157189</v>
      </c>
      <c r="I92" s="30" t="s">
        <v>312</v>
      </c>
      <c r="J92">
        <v>1947426</v>
      </c>
    </row>
    <row r="93" spans="1:10" x14ac:dyDescent="0.25">
      <c r="A93" t="s">
        <v>9</v>
      </c>
      <c r="B93">
        <v>311019</v>
      </c>
      <c r="C93">
        <v>40185</v>
      </c>
      <c r="D93">
        <v>2016</v>
      </c>
      <c r="E93" t="s">
        <v>204</v>
      </c>
      <c r="F93" t="s">
        <v>283</v>
      </c>
      <c r="G93" t="s">
        <v>310</v>
      </c>
      <c r="H93" s="13">
        <v>22000</v>
      </c>
      <c r="I93" s="30" t="s">
        <v>312</v>
      </c>
      <c r="J93">
        <v>1962674</v>
      </c>
    </row>
    <row r="94" spans="1:10" x14ac:dyDescent="0.25">
      <c r="A94" t="s">
        <v>9</v>
      </c>
      <c r="B94">
        <v>311019</v>
      </c>
      <c r="C94">
        <v>40185</v>
      </c>
      <c r="D94">
        <v>2016</v>
      </c>
      <c r="E94" t="s">
        <v>205</v>
      </c>
      <c r="F94" t="s">
        <v>284</v>
      </c>
      <c r="G94" t="s">
        <v>311</v>
      </c>
      <c r="H94" s="13">
        <v>50000</v>
      </c>
      <c r="I94" s="30" t="s">
        <v>312</v>
      </c>
      <c r="J94">
        <v>1962677</v>
      </c>
    </row>
    <row r="95" spans="1:10" x14ac:dyDescent="0.25">
      <c r="A95" t="s">
        <v>9</v>
      </c>
      <c r="B95">
        <v>311019</v>
      </c>
      <c r="C95">
        <v>40185</v>
      </c>
      <c r="D95">
        <v>2016</v>
      </c>
      <c r="E95" t="s">
        <v>206</v>
      </c>
      <c r="F95" t="s">
        <v>285</v>
      </c>
      <c r="G95" t="s">
        <v>301</v>
      </c>
      <c r="H95" s="13">
        <v>29600</v>
      </c>
      <c r="I95" s="30" t="s">
        <v>312</v>
      </c>
      <c r="J95">
        <v>1962681</v>
      </c>
    </row>
    <row r="96" spans="1:10" x14ac:dyDescent="0.25">
      <c r="A96" t="s">
        <v>9</v>
      </c>
      <c r="B96">
        <v>311019</v>
      </c>
      <c r="C96">
        <v>40185</v>
      </c>
      <c r="D96" t="s">
        <v>286</v>
      </c>
      <c r="E96" t="s">
        <v>207</v>
      </c>
      <c r="F96" t="s">
        <v>287</v>
      </c>
      <c r="G96" t="s">
        <v>299</v>
      </c>
      <c r="H96" s="13">
        <v>100000</v>
      </c>
      <c r="I96" s="30" t="s">
        <v>312</v>
      </c>
      <c r="J96">
        <v>1963212</v>
      </c>
    </row>
    <row r="97" spans="1:10" x14ac:dyDescent="0.25">
      <c r="A97" t="s">
        <v>9</v>
      </c>
      <c r="B97">
        <v>412018</v>
      </c>
      <c r="C97">
        <v>40241</v>
      </c>
      <c r="D97">
        <v>2016</v>
      </c>
      <c r="E97" t="s">
        <v>208</v>
      </c>
      <c r="F97" t="s">
        <v>288</v>
      </c>
      <c r="G97" t="s">
        <v>19</v>
      </c>
      <c r="H97" s="13">
        <v>25000</v>
      </c>
      <c r="I97" s="30" t="s">
        <v>312</v>
      </c>
      <c r="J97">
        <v>1963346</v>
      </c>
    </row>
    <row r="98" spans="1:10" x14ac:dyDescent="0.25">
      <c r="A98" t="s">
        <v>9</v>
      </c>
      <c r="B98">
        <v>311018</v>
      </c>
      <c r="C98">
        <v>40188</v>
      </c>
      <c r="D98">
        <v>2016</v>
      </c>
      <c r="E98" t="s">
        <v>209</v>
      </c>
      <c r="F98" t="s">
        <v>289</v>
      </c>
      <c r="G98" t="s">
        <v>12</v>
      </c>
      <c r="H98" s="13">
        <v>10000</v>
      </c>
      <c r="I98" s="30" t="s">
        <v>312</v>
      </c>
      <c r="J98">
        <v>1968224</v>
      </c>
    </row>
    <row r="99" spans="1:10" x14ac:dyDescent="0.25">
      <c r="A99" t="s">
        <v>9</v>
      </c>
      <c r="B99" t="s">
        <v>293</v>
      </c>
      <c r="C99" t="s">
        <v>294</v>
      </c>
      <c r="D99">
        <v>2016</v>
      </c>
      <c r="E99" t="s">
        <v>210</v>
      </c>
      <c r="F99" t="s">
        <v>290</v>
      </c>
      <c r="G99" t="s">
        <v>50</v>
      </c>
      <c r="H99" s="13">
        <v>15000</v>
      </c>
      <c r="I99" s="30" t="s">
        <v>312</v>
      </c>
      <c r="J99">
        <v>1971610</v>
      </c>
    </row>
    <row r="100" spans="1:10" x14ac:dyDescent="0.25">
      <c r="A100" t="s">
        <v>9</v>
      </c>
      <c r="B100">
        <v>422012</v>
      </c>
      <c r="C100">
        <v>40195</v>
      </c>
      <c r="D100">
        <v>2016</v>
      </c>
      <c r="E100" t="s">
        <v>127</v>
      </c>
      <c r="F100" t="s">
        <v>291</v>
      </c>
      <c r="G100" t="s">
        <v>12</v>
      </c>
      <c r="H100" s="13">
        <v>4000</v>
      </c>
      <c r="I100" s="30" t="s">
        <v>312</v>
      </c>
      <c r="J100">
        <v>1975748</v>
      </c>
    </row>
    <row r="101" spans="1:10" x14ac:dyDescent="0.25">
      <c r="A101" t="s">
        <v>9</v>
      </c>
      <c r="B101">
        <v>522015</v>
      </c>
      <c r="C101">
        <v>40751</v>
      </c>
      <c r="D101">
        <v>2016</v>
      </c>
      <c r="E101" t="s">
        <v>211</v>
      </c>
      <c r="F101" t="s">
        <v>292</v>
      </c>
      <c r="G101" t="s">
        <v>34</v>
      </c>
      <c r="H101" s="13">
        <v>400000</v>
      </c>
      <c r="I101" s="30" t="s">
        <v>312</v>
      </c>
      <c r="J101">
        <v>1976542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7"/>
  <sheetViews>
    <sheetView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U15" sqref="U15"/>
    </sheetView>
  </sheetViews>
  <sheetFormatPr defaultRowHeight="15" x14ac:dyDescent="0.25"/>
  <cols>
    <col min="1" max="1" width="9.28515625" bestFit="1" customWidth="1"/>
    <col min="2" max="2" width="11.5703125" bestFit="1" customWidth="1"/>
    <col min="3" max="3" width="13.140625" bestFit="1" customWidth="1"/>
    <col min="4" max="4" width="8.5703125" bestFit="1" customWidth="1"/>
    <col min="5" max="5" width="10.5703125" bestFit="1" customWidth="1"/>
    <col min="6" max="6" width="7.42578125" bestFit="1" customWidth="1"/>
    <col min="7" max="7" width="32.85546875" bestFit="1" customWidth="1"/>
    <col min="8" max="8" width="15.140625" bestFit="1" customWidth="1"/>
    <col min="9" max="9" width="11.5703125" bestFit="1" customWidth="1"/>
    <col min="10" max="10" width="14.7109375" bestFit="1" customWidth="1"/>
    <col min="11" max="11" width="9" bestFit="1" customWidth="1"/>
    <col min="12" max="12" width="8.7109375" bestFit="1" customWidth="1"/>
    <col min="13" max="13" width="8.5703125" bestFit="1" customWidth="1"/>
    <col min="14" max="14" width="23.5703125" bestFit="1" customWidth="1"/>
    <col min="15" max="15" width="9.7109375" bestFit="1" customWidth="1"/>
    <col min="16" max="16" width="7.5703125" bestFit="1" customWidth="1"/>
    <col min="17" max="17" width="30" bestFit="1" customWidth="1"/>
    <col min="18" max="18" width="8" bestFit="1" customWidth="1"/>
    <col min="19" max="19" width="31.5703125" bestFit="1" customWidth="1"/>
    <col min="20" max="20" width="7.5703125" bestFit="1" customWidth="1"/>
    <col min="21" max="21" width="15" bestFit="1" customWidth="1"/>
    <col min="22" max="22" width="7.5703125" bestFit="1" customWidth="1"/>
    <col min="23" max="23" width="19.140625" bestFit="1" customWidth="1"/>
    <col min="24" max="24" width="7.5703125" bestFit="1" customWidth="1"/>
    <col min="25" max="25" width="15" bestFit="1" customWidth="1"/>
    <col min="26" max="27" width="12.28515625" bestFit="1" customWidth="1"/>
    <col min="28" max="28" width="10.85546875" bestFit="1" customWidth="1"/>
    <col min="29" max="29" width="45.5703125" bestFit="1" customWidth="1"/>
    <col min="30" max="30" width="7.140625" bestFit="1" customWidth="1"/>
    <col min="31" max="31" width="6.28515625" bestFit="1" customWidth="1"/>
  </cols>
  <sheetData>
    <row r="1" spans="1:31" s="36" customFormat="1" ht="12.75" x14ac:dyDescent="0.2">
      <c r="A1" s="36" t="s">
        <v>318</v>
      </c>
      <c r="B1" s="39" t="s">
        <v>364</v>
      </c>
      <c r="C1" s="39" t="s">
        <v>363</v>
      </c>
      <c r="D1" s="39" t="s">
        <v>362</v>
      </c>
      <c r="E1" s="39" t="s">
        <v>361</v>
      </c>
      <c r="F1" s="39" t="s">
        <v>360</v>
      </c>
      <c r="G1" s="39" t="s">
        <v>359</v>
      </c>
      <c r="H1" s="51" t="s">
        <v>93</v>
      </c>
      <c r="I1" s="39" t="s">
        <v>358</v>
      </c>
      <c r="J1" s="51" t="s">
        <v>357</v>
      </c>
      <c r="K1" s="39" t="s">
        <v>356</v>
      </c>
      <c r="L1" s="39" t="s">
        <v>355</v>
      </c>
      <c r="M1" s="39" t="s">
        <v>354</v>
      </c>
      <c r="N1" s="39" t="s">
        <v>353</v>
      </c>
      <c r="O1" s="39" t="s">
        <v>352</v>
      </c>
      <c r="P1" s="39" t="s">
        <v>351</v>
      </c>
      <c r="Q1" s="39" t="s">
        <v>350</v>
      </c>
      <c r="R1" s="39" t="s">
        <v>349</v>
      </c>
      <c r="S1" s="39" t="s">
        <v>348</v>
      </c>
      <c r="T1" s="39" t="s">
        <v>347</v>
      </c>
      <c r="U1" s="39" t="s">
        <v>346</v>
      </c>
      <c r="V1" s="39" t="s">
        <v>345</v>
      </c>
      <c r="W1" s="39" t="s">
        <v>344</v>
      </c>
      <c r="X1" s="39" t="s">
        <v>343</v>
      </c>
      <c r="Y1" s="39" t="s">
        <v>342</v>
      </c>
      <c r="Z1" s="39" t="s">
        <v>341</v>
      </c>
      <c r="AA1" s="39" t="s">
        <v>340</v>
      </c>
      <c r="AB1" s="39" t="s">
        <v>339</v>
      </c>
      <c r="AC1" s="39" t="s">
        <v>338</v>
      </c>
      <c r="AD1" s="39" t="s">
        <v>3</v>
      </c>
      <c r="AE1" s="39" t="s">
        <v>337</v>
      </c>
    </row>
    <row r="2" spans="1:31" s="36" customFormat="1" ht="12.75" x14ac:dyDescent="0.2">
      <c r="A2" s="36" t="s">
        <v>323</v>
      </c>
      <c r="B2" s="36" t="s">
        <v>331</v>
      </c>
      <c r="C2" s="36" t="s">
        <v>439</v>
      </c>
      <c r="D2" s="38">
        <v>1</v>
      </c>
      <c r="E2" s="36" t="s">
        <v>432</v>
      </c>
      <c r="F2" s="36" t="s">
        <v>831</v>
      </c>
      <c r="G2" s="36" t="s">
        <v>830</v>
      </c>
      <c r="H2" s="50">
        <v>388832</v>
      </c>
      <c r="I2" s="36" t="s">
        <v>330</v>
      </c>
      <c r="J2" s="50">
        <v>0</v>
      </c>
      <c r="K2" s="36" t="s">
        <v>328</v>
      </c>
      <c r="L2" s="36" t="s">
        <v>328</v>
      </c>
      <c r="M2" s="36" t="s">
        <v>328</v>
      </c>
      <c r="N2" s="36" t="s">
        <v>328</v>
      </c>
      <c r="O2" s="36" t="s">
        <v>328</v>
      </c>
      <c r="P2" s="42">
        <v>40363</v>
      </c>
      <c r="Q2" s="36" t="s">
        <v>868</v>
      </c>
      <c r="R2" s="36" t="s">
        <v>412</v>
      </c>
      <c r="S2" s="36" t="s">
        <v>802</v>
      </c>
      <c r="T2" s="36" t="s">
        <v>328</v>
      </c>
      <c r="U2" s="36" t="s">
        <v>328</v>
      </c>
      <c r="V2" s="36" t="s">
        <v>328</v>
      </c>
      <c r="W2" s="36" t="s">
        <v>328</v>
      </c>
      <c r="X2" s="36" t="s">
        <v>328</v>
      </c>
      <c r="Y2" s="36" t="s">
        <v>328</v>
      </c>
      <c r="Z2" s="37">
        <v>-388832</v>
      </c>
      <c r="AA2" s="37">
        <v>-388832</v>
      </c>
      <c r="AB2" s="37">
        <v>0</v>
      </c>
      <c r="AC2" s="36" t="s">
        <v>887</v>
      </c>
      <c r="AD2" s="36" t="s">
        <v>329</v>
      </c>
      <c r="AE2" s="38">
        <v>1</v>
      </c>
    </row>
    <row r="3" spans="1:31" s="36" customFormat="1" ht="12.75" x14ac:dyDescent="0.2">
      <c r="A3" s="36" t="s">
        <v>320</v>
      </c>
      <c r="B3" s="36" t="s">
        <v>331</v>
      </c>
      <c r="C3" s="36" t="s">
        <v>487</v>
      </c>
      <c r="D3" s="38">
        <v>1</v>
      </c>
      <c r="E3" s="36" t="s">
        <v>9</v>
      </c>
      <c r="F3" s="36" t="s">
        <v>831</v>
      </c>
      <c r="G3" s="36" t="s">
        <v>830</v>
      </c>
      <c r="H3" s="50">
        <v>2760</v>
      </c>
      <c r="I3" s="36" t="s">
        <v>330</v>
      </c>
      <c r="J3" s="50">
        <v>0</v>
      </c>
      <c r="K3" s="36" t="s">
        <v>328</v>
      </c>
      <c r="L3" s="36" t="s">
        <v>332</v>
      </c>
      <c r="M3" s="36" t="s">
        <v>488</v>
      </c>
      <c r="N3" s="36" t="s">
        <v>473</v>
      </c>
      <c r="O3" s="36" t="s">
        <v>9</v>
      </c>
      <c r="P3" s="42">
        <v>40590</v>
      </c>
      <c r="Q3" s="36" t="s">
        <v>486</v>
      </c>
      <c r="R3" s="36" t="s">
        <v>412</v>
      </c>
      <c r="S3" s="36" t="s">
        <v>802</v>
      </c>
      <c r="T3" s="36" t="s">
        <v>328</v>
      </c>
      <c r="U3" s="36" t="s">
        <v>328</v>
      </c>
      <c r="V3" s="36" t="s">
        <v>328</v>
      </c>
      <c r="W3" s="36" t="s">
        <v>328</v>
      </c>
      <c r="X3" s="36" t="s">
        <v>328</v>
      </c>
      <c r="Y3" s="36" t="s">
        <v>328</v>
      </c>
      <c r="Z3" s="37">
        <v>-2760</v>
      </c>
      <c r="AA3" s="37">
        <v>-2760</v>
      </c>
      <c r="AB3" s="37">
        <v>0</v>
      </c>
      <c r="AC3" s="36" t="s">
        <v>489</v>
      </c>
      <c r="AD3" s="36" t="s">
        <v>329</v>
      </c>
      <c r="AE3" s="38">
        <v>2</v>
      </c>
    </row>
    <row r="4" spans="1:31" s="36" customFormat="1" ht="12.75" x14ac:dyDescent="0.2">
      <c r="A4" s="36" t="s">
        <v>320</v>
      </c>
      <c r="B4" s="36" t="s">
        <v>331</v>
      </c>
      <c r="C4" s="36" t="s">
        <v>483</v>
      </c>
      <c r="D4" s="38">
        <v>1</v>
      </c>
      <c r="E4" s="36" t="s">
        <v>9</v>
      </c>
      <c r="F4" s="36" t="s">
        <v>831</v>
      </c>
      <c r="G4" s="36" t="s">
        <v>830</v>
      </c>
      <c r="H4" s="50">
        <v>25944</v>
      </c>
      <c r="I4" s="36" t="s">
        <v>330</v>
      </c>
      <c r="J4" s="50">
        <v>0</v>
      </c>
      <c r="K4" s="36" t="s">
        <v>328</v>
      </c>
      <c r="L4" s="36" t="s">
        <v>332</v>
      </c>
      <c r="M4" s="36" t="s">
        <v>484</v>
      </c>
      <c r="N4" s="36" t="s">
        <v>473</v>
      </c>
      <c r="O4" s="36" t="s">
        <v>9</v>
      </c>
      <c r="P4" s="42">
        <v>40590</v>
      </c>
      <c r="Q4" s="36" t="s">
        <v>486</v>
      </c>
      <c r="R4" s="36" t="s">
        <v>412</v>
      </c>
      <c r="S4" s="36" t="s">
        <v>802</v>
      </c>
      <c r="T4" s="36" t="s">
        <v>328</v>
      </c>
      <c r="U4" s="36" t="s">
        <v>328</v>
      </c>
      <c r="V4" s="36" t="s">
        <v>328</v>
      </c>
      <c r="W4" s="36" t="s">
        <v>328</v>
      </c>
      <c r="X4" s="36" t="s">
        <v>328</v>
      </c>
      <c r="Y4" s="36" t="s">
        <v>328</v>
      </c>
      <c r="Z4" s="37">
        <v>-25944</v>
      </c>
      <c r="AA4" s="37">
        <v>-25944</v>
      </c>
      <c r="AB4" s="37">
        <v>0</v>
      </c>
      <c r="AC4" s="36" t="s">
        <v>485</v>
      </c>
      <c r="AD4" s="36" t="s">
        <v>329</v>
      </c>
      <c r="AE4" s="38">
        <v>2</v>
      </c>
    </row>
    <row r="5" spans="1:31" s="36" customFormat="1" ht="12.75" x14ac:dyDescent="0.2">
      <c r="A5" s="36" t="s">
        <v>326</v>
      </c>
      <c r="B5" s="36" t="s">
        <v>331</v>
      </c>
      <c r="C5" s="36" t="s">
        <v>479</v>
      </c>
      <c r="D5" s="38">
        <v>1</v>
      </c>
      <c r="E5" s="36" t="s">
        <v>9</v>
      </c>
      <c r="F5" s="36" t="s">
        <v>831</v>
      </c>
      <c r="G5" s="36" t="s">
        <v>830</v>
      </c>
      <c r="H5" s="50">
        <v>5715</v>
      </c>
      <c r="I5" s="36" t="s">
        <v>330</v>
      </c>
      <c r="J5" s="50">
        <v>0</v>
      </c>
      <c r="K5" s="36" t="s">
        <v>328</v>
      </c>
      <c r="L5" s="36" t="s">
        <v>332</v>
      </c>
      <c r="M5" s="36" t="s">
        <v>480</v>
      </c>
      <c r="N5" s="36" t="s">
        <v>473</v>
      </c>
      <c r="O5" s="36" t="s">
        <v>9</v>
      </c>
      <c r="P5" s="42">
        <v>40032</v>
      </c>
      <c r="Q5" s="36" t="s">
        <v>840</v>
      </c>
      <c r="R5" s="36" t="s">
        <v>412</v>
      </c>
      <c r="S5" s="36" t="s">
        <v>802</v>
      </c>
      <c r="T5" s="36" t="s">
        <v>328</v>
      </c>
      <c r="U5" s="36" t="s">
        <v>328</v>
      </c>
      <c r="V5" s="36" t="s">
        <v>328</v>
      </c>
      <c r="W5" s="36" t="s">
        <v>328</v>
      </c>
      <c r="X5" s="36" t="s">
        <v>328</v>
      </c>
      <c r="Y5" s="36" t="s">
        <v>328</v>
      </c>
      <c r="Z5" s="37">
        <v>-5715</v>
      </c>
      <c r="AA5" s="37">
        <v>-5715</v>
      </c>
      <c r="AB5" s="37">
        <v>0</v>
      </c>
      <c r="AC5" s="36" t="s">
        <v>481</v>
      </c>
      <c r="AD5" s="36" t="s">
        <v>329</v>
      </c>
      <c r="AE5" s="38">
        <v>2</v>
      </c>
    </row>
    <row r="6" spans="1:31" s="36" customFormat="1" ht="12.75" x14ac:dyDescent="0.2">
      <c r="A6" s="36" t="s">
        <v>321</v>
      </c>
      <c r="B6" s="36" t="s">
        <v>331</v>
      </c>
      <c r="C6" s="36" t="s">
        <v>476</v>
      </c>
      <c r="D6" s="38">
        <v>1</v>
      </c>
      <c r="E6" s="36" t="s">
        <v>9</v>
      </c>
      <c r="F6" s="36" t="s">
        <v>831</v>
      </c>
      <c r="G6" s="36" t="s">
        <v>830</v>
      </c>
      <c r="H6" s="50">
        <v>22466</v>
      </c>
      <c r="I6" s="36" t="s">
        <v>330</v>
      </c>
      <c r="J6" s="50">
        <v>0</v>
      </c>
      <c r="K6" s="36" t="s">
        <v>328</v>
      </c>
      <c r="L6" s="36" t="s">
        <v>332</v>
      </c>
      <c r="M6" s="36" t="s">
        <v>477</v>
      </c>
      <c r="N6" s="36" t="s">
        <v>473</v>
      </c>
      <c r="O6" s="36" t="s">
        <v>9</v>
      </c>
      <c r="P6" s="42">
        <v>40025</v>
      </c>
      <c r="Q6" s="36" t="s">
        <v>885</v>
      </c>
      <c r="R6" s="36" t="s">
        <v>412</v>
      </c>
      <c r="S6" s="36" t="s">
        <v>802</v>
      </c>
      <c r="T6" s="36" t="s">
        <v>328</v>
      </c>
      <c r="U6" s="36" t="s">
        <v>328</v>
      </c>
      <c r="V6" s="36" t="s">
        <v>328</v>
      </c>
      <c r="W6" s="36" t="s">
        <v>328</v>
      </c>
      <c r="X6" s="36" t="s">
        <v>328</v>
      </c>
      <c r="Y6" s="36" t="s">
        <v>328</v>
      </c>
      <c r="Z6" s="37">
        <v>-22466</v>
      </c>
      <c r="AA6" s="37">
        <v>-22466</v>
      </c>
      <c r="AB6" s="37">
        <v>0</v>
      </c>
      <c r="AC6" s="36" t="s">
        <v>478</v>
      </c>
      <c r="AD6" s="36" t="s">
        <v>329</v>
      </c>
      <c r="AE6" s="38">
        <v>3</v>
      </c>
    </row>
    <row r="7" spans="1:31" s="36" customFormat="1" ht="12.75" x14ac:dyDescent="0.2">
      <c r="A7" s="36" t="s">
        <v>893</v>
      </c>
      <c r="B7" s="36" t="s">
        <v>331</v>
      </c>
      <c r="C7" s="36" t="s">
        <v>471</v>
      </c>
      <c r="D7" s="38">
        <v>1</v>
      </c>
      <c r="E7" s="36" t="s">
        <v>9</v>
      </c>
      <c r="F7" s="36" t="s">
        <v>831</v>
      </c>
      <c r="G7" s="36" t="s">
        <v>830</v>
      </c>
      <c r="H7" s="50">
        <v>44931</v>
      </c>
      <c r="I7" s="36" t="s">
        <v>330</v>
      </c>
      <c r="J7" s="50">
        <v>0</v>
      </c>
      <c r="K7" s="36" t="s">
        <v>328</v>
      </c>
      <c r="L7" s="36" t="s">
        <v>332</v>
      </c>
      <c r="M7" s="36" t="s">
        <v>472</v>
      </c>
      <c r="N7" s="36" t="s">
        <v>473</v>
      </c>
      <c r="O7" s="36" t="s">
        <v>9</v>
      </c>
      <c r="P7" s="42">
        <v>40056</v>
      </c>
      <c r="Q7" s="36" t="s">
        <v>834</v>
      </c>
      <c r="R7" s="36" t="s">
        <v>412</v>
      </c>
      <c r="S7" s="36" t="s">
        <v>802</v>
      </c>
      <c r="T7" s="36" t="s">
        <v>328</v>
      </c>
      <c r="U7" s="36" t="s">
        <v>328</v>
      </c>
      <c r="V7" s="36" t="s">
        <v>328</v>
      </c>
      <c r="W7" s="36" t="s">
        <v>328</v>
      </c>
      <c r="X7" s="36" t="s">
        <v>328</v>
      </c>
      <c r="Y7" s="36" t="s">
        <v>328</v>
      </c>
      <c r="Z7" s="37">
        <v>-44931</v>
      </c>
      <c r="AA7" s="37">
        <v>-44931</v>
      </c>
      <c r="AB7" s="37">
        <v>0</v>
      </c>
      <c r="AC7" s="36" t="s">
        <v>474</v>
      </c>
      <c r="AD7" s="36" t="s">
        <v>329</v>
      </c>
      <c r="AE7" s="38">
        <v>3</v>
      </c>
    </row>
    <row r="8" spans="1:31" s="36" customFormat="1" ht="12.75" x14ac:dyDescent="0.2">
      <c r="A8" s="36" t="s">
        <v>323</v>
      </c>
      <c r="B8" s="36" t="s">
        <v>331</v>
      </c>
      <c r="C8" s="36" t="s">
        <v>495</v>
      </c>
      <c r="D8" s="38">
        <v>1</v>
      </c>
      <c r="E8" s="36" t="s">
        <v>496</v>
      </c>
      <c r="F8" s="36" t="s">
        <v>831</v>
      </c>
      <c r="G8" s="36" t="s">
        <v>830</v>
      </c>
      <c r="H8" s="50">
        <v>11826.25</v>
      </c>
      <c r="I8" s="36" t="s">
        <v>330</v>
      </c>
      <c r="J8" s="50">
        <v>0</v>
      </c>
      <c r="K8" s="36" t="s">
        <v>328</v>
      </c>
      <c r="L8" s="36" t="s">
        <v>328</v>
      </c>
      <c r="M8" s="36" t="s">
        <v>328</v>
      </c>
      <c r="N8" s="36" t="s">
        <v>328</v>
      </c>
      <c r="O8" s="36" t="s">
        <v>328</v>
      </c>
      <c r="P8" s="42">
        <v>40365</v>
      </c>
      <c r="Q8" s="36" t="s">
        <v>814</v>
      </c>
      <c r="R8" s="36" t="s">
        <v>417</v>
      </c>
      <c r="S8" s="36" t="s">
        <v>810</v>
      </c>
      <c r="T8" s="36" t="s">
        <v>328</v>
      </c>
      <c r="U8" s="36" t="s">
        <v>328</v>
      </c>
      <c r="V8" s="36" t="s">
        <v>328</v>
      </c>
      <c r="W8" s="36" t="s">
        <v>328</v>
      </c>
      <c r="X8" s="36" t="s">
        <v>328</v>
      </c>
      <c r="Y8" s="36" t="s">
        <v>328</v>
      </c>
      <c r="Z8" s="37">
        <v>-11826.25</v>
      </c>
      <c r="AA8" s="37">
        <v>-11826.25</v>
      </c>
      <c r="AB8" s="37">
        <v>0</v>
      </c>
      <c r="AC8" s="36" t="s">
        <v>497</v>
      </c>
      <c r="AD8" s="36" t="s">
        <v>329</v>
      </c>
      <c r="AE8" s="38">
        <v>3</v>
      </c>
    </row>
    <row r="9" spans="1:31" s="36" customFormat="1" ht="12.75" x14ac:dyDescent="0.2">
      <c r="A9" s="36" t="s">
        <v>323</v>
      </c>
      <c r="B9" s="36" t="s">
        <v>331</v>
      </c>
      <c r="C9" s="36" t="s">
        <v>608</v>
      </c>
      <c r="D9" s="38">
        <v>1</v>
      </c>
      <c r="E9" s="36" t="s">
        <v>432</v>
      </c>
      <c r="F9" s="36" t="s">
        <v>831</v>
      </c>
      <c r="G9" s="36" t="s">
        <v>830</v>
      </c>
      <c r="H9" s="50">
        <v>6189</v>
      </c>
      <c r="I9" s="36" t="s">
        <v>330</v>
      </c>
      <c r="J9" s="50">
        <v>0</v>
      </c>
      <c r="K9" s="36" t="s">
        <v>328</v>
      </c>
      <c r="L9" s="36" t="s">
        <v>328</v>
      </c>
      <c r="M9" s="36" t="s">
        <v>328</v>
      </c>
      <c r="N9" s="36" t="s">
        <v>328</v>
      </c>
      <c r="O9" s="36" t="s">
        <v>328</v>
      </c>
      <c r="P9" s="42">
        <v>40364</v>
      </c>
      <c r="Q9" s="36" t="s">
        <v>846</v>
      </c>
      <c r="R9" s="36" t="s">
        <v>412</v>
      </c>
      <c r="S9" s="36" t="s">
        <v>802</v>
      </c>
      <c r="T9" s="36" t="s">
        <v>328</v>
      </c>
      <c r="U9" s="36" t="s">
        <v>328</v>
      </c>
      <c r="V9" s="36" t="s">
        <v>328</v>
      </c>
      <c r="W9" s="36" t="s">
        <v>328</v>
      </c>
      <c r="X9" s="36" t="s">
        <v>328</v>
      </c>
      <c r="Y9" s="36" t="s">
        <v>328</v>
      </c>
      <c r="Z9" s="37">
        <v>-6189</v>
      </c>
      <c r="AA9" s="37">
        <v>-6189</v>
      </c>
      <c r="AB9" s="37">
        <v>0</v>
      </c>
      <c r="AC9" s="36" t="s">
        <v>609</v>
      </c>
      <c r="AD9" s="36" t="s">
        <v>329</v>
      </c>
      <c r="AE9" s="38">
        <v>6</v>
      </c>
    </row>
    <row r="10" spans="1:31" s="36" customFormat="1" ht="12.75" x14ac:dyDescent="0.2">
      <c r="A10" s="36" t="s">
        <v>326</v>
      </c>
      <c r="B10" s="36" t="s">
        <v>331</v>
      </c>
      <c r="C10" s="36" t="s">
        <v>605</v>
      </c>
      <c r="D10" s="38">
        <v>1</v>
      </c>
      <c r="E10" s="36" t="s">
        <v>9</v>
      </c>
      <c r="F10" s="36" t="s">
        <v>831</v>
      </c>
      <c r="G10" s="36" t="s">
        <v>830</v>
      </c>
      <c r="H10" s="50">
        <v>1238</v>
      </c>
      <c r="I10" s="36" t="s">
        <v>330</v>
      </c>
      <c r="J10" s="50">
        <v>0</v>
      </c>
      <c r="K10" s="36" t="s">
        <v>328</v>
      </c>
      <c r="L10" s="36" t="s">
        <v>332</v>
      </c>
      <c r="M10" s="36" t="s">
        <v>606</v>
      </c>
      <c r="N10" s="36" t="s">
        <v>473</v>
      </c>
      <c r="O10" s="36" t="s">
        <v>9</v>
      </c>
      <c r="P10" s="42">
        <v>40032</v>
      </c>
      <c r="Q10" s="36" t="s">
        <v>840</v>
      </c>
      <c r="R10" s="36" t="s">
        <v>412</v>
      </c>
      <c r="S10" s="36" t="s">
        <v>802</v>
      </c>
      <c r="T10" s="36" t="s">
        <v>328</v>
      </c>
      <c r="U10" s="36" t="s">
        <v>328</v>
      </c>
      <c r="V10" s="36" t="s">
        <v>328</v>
      </c>
      <c r="W10" s="36" t="s">
        <v>328</v>
      </c>
      <c r="X10" s="36" t="s">
        <v>328</v>
      </c>
      <c r="Y10" s="36" t="s">
        <v>328</v>
      </c>
      <c r="Z10" s="37">
        <v>-1238</v>
      </c>
      <c r="AA10" s="37">
        <v>-1238</v>
      </c>
      <c r="AB10" s="37">
        <v>0</v>
      </c>
      <c r="AC10" s="36" t="s">
        <v>607</v>
      </c>
      <c r="AD10" s="36" t="s">
        <v>329</v>
      </c>
      <c r="AE10" s="38">
        <v>6</v>
      </c>
    </row>
    <row r="11" spans="1:31" s="36" customFormat="1" ht="12.75" x14ac:dyDescent="0.2">
      <c r="A11" s="36" t="s">
        <v>891</v>
      </c>
      <c r="B11" s="36" t="s">
        <v>331</v>
      </c>
      <c r="C11" s="36" t="s">
        <v>602</v>
      </c>
      <c r="D11" s="38">
        <v>1</v>
      </c>
      <c r="E11" s="36" t="s">
        <v>9</v>
      </c>
      <c r="F11" s="36" t="s">
        <v>831</v>
      </c>
      <c r="G11" s="36" t="s">
        <v>830</v>
      </c>
      <c r="H11" s="50">
        <v>9283</v>
      </c>
      <c r="I11" s="36" t="s">
        <v>330</v>
      </c>
      <c r="J11" s="50">
        <v>0</v>
      </c>
      <c r="K11" s="36" t="s">
        <v>328</v>
      </c>
      <c r="L11" s="36" t="s">
        <v>332</v>
      </c>
      <c r="M11" s="36" t="s">
        <v>603</v>
      </c>
      <c r="N11" s="36" t="s">
        <v>473</v>
      </c>
      <c r="O11" s="36" t="s">
        <v>9</v>
      </c>
      <c r="P11" s="42">
        <v>40045</v>
      </c>
      <c r="Q11" s="36" t="s">
        <v>433</v>
      </c>
      <c r="R11" s="36" t="s">
        <v>412</v>
      </c>
      <c r="S11" s="36" t="s">
        <v>802</v>
      </c>
      <c r="T11" s="36" t="s">
        <v>328</v>
      </c>
      <c r="U11" s="36" t="s">
        <v>328</v>
      </c>
      <c r="V11" s="36" t="s">
        <v>328</v>
      </c>
      <c r="W11" s="36" t="s">
        <v>328</v>
      </c>
      <c r="X11" s="36" t="s">
        <v>328</v>
      </c>
      <c r="Y11" s="36" t="s">
        <v>328</v>
      </c>
      <c r="Z11" s="37">
        <v>-9283</v>
      </c>
      <c r="AA11" s="37">
        <v>-9283</v>
      </c>
      <c r="AB11" s="37">
        <v>0</v>
      </c>
      <c r="AC11" s="36" t="s">
        <v>604</v>
      </c>
      <c r="AD11" s="36" t="s">
        <v>329</v>
      </c>
      <c r="AE11" s="38">
        <v>6</v>
      </c>
    </row>
    <row r="12" spans="1:31" s="36" customFormat="1" ht="12.75" x14ac:dyDescent="0.2">
      <c r="A12" s="36" t="s">
        <v>326</v>
      </c>
      <c r="B12" s="36" t="s">
        <v>331</v>
      </c>
      <c r="C12" s="36" t="s">
        <v>599</v>
      </c>
      <c r="D12" s="38">
        <v>1</v>
      </c>
      <c r="E12" s="36" t="s">
        <v>9</v>
      </c>
      <c r="F12" s="36" t="s">
        <v>831</v>
      </c>
      <c r="G12" s="36" t="s">
        <v>830</v>
      </c>
      <c r="H12" s="50">
        <v>10212</v>
      </c>
      <c r="I12" s="36" t="s">
        <v>330</v>
      </c>
      <c r="J12" s="50">
        <v>0</v>
      </c>
      <c r="K12" s="36" t="s">
        <v>328</v>
      </c>
      <c r="L12" s="36" t="s">
        <v>332</v>
      </c>
      <c r="M12" s="36" t="s">
        <v>600</v>
      </c>
      <c r="N12" s="36" t="s">
        <v>473</v>
      </c>
      <c r="O12" s="36" t="s">
        <v>9</v>
      </c>
      <c r="P12" s="42">
        <v>40032</v>
      </c>
      <c r="Q12" s="36" t="s">
        <v>840</v>
      </c>
      <c r="R12" s="36" t="s">
        <v>412</v>
      </c>
      <c r="S12" s="36" t="s">
        <v>802</v>
      </c>
      <c r="T12" s="36" t="s">
        <v>328</v>
      </c>
      <c r="U12" s="36" t="s">
        <v>328</v>
      </c>
      <c r="V12" s="36" t="s">
        <v>328</v>
      </c>
      <c r="W12" s="36" t="s">
        <v>328</v>
      </c>
      <c r="X12" s="36" t="s">
        <v>328</v>
      </c>
      <c r="Y12" s="36" t="s">
        <v>328</v>
      </c>
      <c r="Z12" s="37">
        <v>-10212</v>
      </c>
      <c r="AA12" s="37">
        <v>-10212</v>
      </c>
      <c r="AB12" s="37">
        <v>0</v>
      </c>
      <c r="AC12" s="36" t="s">
        <v>601</v>
      </c>
      <c r="AD12" s="36" t="s">
        <v>329</v>
      </c>
      <c r="AE12" s="38">
        <v>6</v>
      </c>
    </row>
    <row r="13" spans="1:31" s="36" customFormat="1" ht="12.75" x14ac:dyDescent="0.2">
      <c r="A13" s="36" t="s">
        <v>324</v>
      </c>
      <c r="B13" s="36" t="s">
        <v>331</v>
      </c>
      <c r="C13" s="36" t="s">
        <v>596</v>
      </c>
      <c r="D13" s="38">
        <v>1</v>
      </c>
      <c r="E13" s="36" t="s">
        <v>9</v>
      </c>
      <c r="F13" s="36" t="s">
        <v>831</v>
      </c>
      <c r="G13" s="36" t="s">
        <v>830</v>
      </c>
      <c r="H13" s="68">
        <v>7439</v>
      </c>
      <c r="I13" s="36" t="s">
        <v>330</v>
      </c>
      <c r="J13" s="50">
        <v>0</v>
      </c>
      <c r="K13" s="36" t="s">
        <v>328</v>
      </c>
      <c r="L13" s="36" t="s">
        <v>332</v>
      </c>
      <c r="M13" s="36" t="s">
        <v>597</v>
      </c>
      <c r="N13" s="36" t="s">
        <v>473</v>
      </c>
      <c r="O13" s="36" t="s">
        <v>9</v>
      </c>
      <c r="P13" s="42">
        <v>40083</v>
      </c>
      <c r="Q13" s="36" t="s">
        <v>836</v>
      </c>
      <c r="R13" s="36" t="s">
        <v>412</v>
      </c>
      <c r="S13" s="36" t="s">
        <v>802</v>
      </c>
      <c r="T13" s="36" t="s">
        <v>328</v>
      </c>
      <c r="U13" s="36" t="s">
        <v>328</v>
      </c>
      <c r="V13" s="36" t="s">
        <v>328</v>
      </c>
      <c r="W13" s="36" t="s">
        <v>328</v>
      </c>
      <c r="X13" s="36" t="s">
        <v>328</v>
      </c>
      <c r="Y13" s="36" t="s">
        <v>328</v>
      </c>
      <c r="Z13" s="37">
        <v>-7439</v>
      </c>
      <c r="AA13" s="37">
        <v>-7439</v>
      </c>
      <c r="AB13" s="37">
        <v>0</v>
      </c>
      <c r="AC13" s="36" t="s">
        <v>598</v>
      </c>
      <c r="AD13" s="36" t="s">
        <v>329</v>
      </c>
      <c r="AE13" s="38">
        <v>6</v>
      </c>
    </row>
    <row r="14" spans="1:31" s="36" customFormat="1" ht="12.75" x14ac:dyDescent="0.2">
      <c r="A14" s="36" t="s">
        <v>319</v>
      </c>
      <c r="B14" s="36" t="s">
        <v>331</v>
      </c>
      <c r="C14" s="36" t="s">
        <v>594</v>
      </c>
      <c r="D14" s="38">
        <v>1</v>
      </c>
      <c r="E14" s="36" t="s">
        <v>9</v>
      </c>
      <c r="F14" s="36" t="s">
        <v>831</v>
      </c>
      <c r="G14" s="36" t="s">
        <v>830</v>
      </c>
      <c r="H14" s="50">
        <v>503</v>
      </c>
      <c r="I14" s="36" t="s">
        <v>330</v>
      </c>
      <c r="J14" s="50">
        <v>0</v>
      </c>
      <c r="K14" s="36" t="s">
        <v>328</v>
      </c>
      <c r="L14" s="36" t="s">
        <v>328</v>
      </c>
      <c r="M14" s="36" t="s">
        <v>328</v>
      </c>
      <c r="N14" s="36" t="s">
        <v>328</v>
      </c>
      <c r="O14" s="36" t="s">
        <v>328</v>
      </c>
      <c r="P14" s="42">
        <v>40152</v>
      </c>
      <c r="Q14" s="36" t="s">
        <v>551</v>
      </c>
      <c r="R14" s="36" t="s">
        <v>412</v>
      </c>
      <c r="S14" s="36" t="s">
        <v>802</v>
      </c>
      <c r="T14" s="36" t="s">
        <v>328</v>
      </c>
      <c r="U14" s="36" t="s">
        <v>328</v>
      </c>
      <c r="V14" s="36" t="s">
        <v>328</v>
      </c>
      <c r="W14" s="36" t="s">
        <v>328</v>
      </c>
      <c r="X14" s="36" t="s">
        <v>328</v>
      </c>
      <c r="Y14" s="36" t="s">
        <v>328</v>
      </c>
      <c r="Z14" s="37">
        <v>-503</v>
      </c>
      <c r="AA14" s="37">
        <v>-503</v>
      </c>
      <c r="AB14" s="37">
        <v>0</v>
      </c>
      <c r="AC14" s="36" t="s">
        <v>595</v>
      </c>
      <c r="AD14" s="36" t="s">
        <v>329</v>
      </c>
      <c r="AE14" s="38">
        <v>6</v>
      </c>
    </row>
    <row r="15" spans="1:31" s="36" customFormat="1" ht="12.75" x14ac:dyDescent="0.2">
      <c r="A15" s="36" t="s">
        <v>892</v>
      </c>
      <c r="B15" s="36" t="s">
        <v>331</v>
      </c>
      <c r="C15" s="36" t="s">
        <v>591</v>
      </c>
      <c r="D15" s="38">
        <v>1</v>
      </c>
      <c r="E15" s="36" t="s">
        <v>9</v>
      </c>
      <c r="F15" s="36" t="s">
        <v>831</v>
      </c>
      <c r="G15" s="36" t="s">
        <v>830</v>
      </c>
      <c r="H15" s="50">
        <v>11944</v>
      </c>
      <c r="I15" s="36" t="s">
        <v>330</v>
      </c>
      <c r="J15" s="50">
        <v>0</v>
      </c>
      <c r="K15" s="36" t="s">
        <v>328</v>
      </c>
      <c r="L15" s="36" t="s">
        <v>332</v>
      </c>
      <c r="M15" s="36" t="s">
        <v>592</v>
      </c>
      <c r="N15" s="36" t="s">
        <v>473</v>
      </c>
      <c r="O15" s="36" t="s">
        <v>9</v>
      </c>
      <c r="P15" s="42">
        <v>40002</v>
      </c>
      <c r="Q15" s="36" t="s">
        <v>825</v>
      </c>
      <c r="R15" s="36" t="s">
        <v>412</v>
      </c>
      <c r="S15" s="36" t="s">
        <v>802</v>
      </c>
      <c r="T15" s="36" t="s">
        <v>328</v>
      </c>
      <c r="U15" s="36" t="s">
        <v>328</v>
      </c>
      <c r="V15" s="36" t="s">
        <v>328</v>
      </c>
      <c r="W15" s="36" t="s">
        <v>328</v>
      </c>
      <c r="X15" s="36" t="s">
        <v>328</v>
      </c>
      <c r="Y15" s="36" t="s">
        <v>328</v>
      </c>
      <c r="Z15" s="37">
        <v>-11944</v>
      </c>
      <c r="AA15" s="37">
        <v>-11944</v>
      </c>
      <c r="AB15" s="37">
        <v>0</v>
      </c>
      <c r="AC15" s="36" t="s">
        <v>593</v>
      </c>
      <c r="AD15" s="36" t="s">
        <v>329</v>
      </c>
      <c r="AE15" s="38">
        <v>6</v>
      </c>
    </row>
    <row r="16" spans="1:31" s="36" customFormat="1" ht="12.75" x14ac:dyDescent="0.2">
      <c r="A16" s="36" t="s">
        <v>323</v>
      </c>
      <c r="B16" s="36" t="s">
        <v>331</v>
      </c>
      <c r="C16" s="36" t="s">
        <v>589</v>
      </c>
      <c r="D16" s="38">
        <v>1</v>
      </c>
      <c r="E16" s="36" t="s">
        <v>432</v>
      </c>
      <c r="F16" s="36" t="s">
        <v>831</v>
      </c>
      <c r="G16" s="36" t="s">
        <v>830</v>
      </c>
      <c r="H16" s="50">
        <v>2636</v>
      </c>
      <c r="I16" s="36" t="s">
        <v>330</v>
      </c>
      <c r="J16" s="50">
        <v>0</v>
      </c>
      <c r="K16" s="36" t="s">
        <v>328</v>
      </c>
      <c r="L16" s="36" t="s">
        <v>328</v>
      </c>
      <c r="M16" s="36" t="s">
        <v>328</v>
      </c>
      <c r="N16" s="36" t="s">
        <v>328</v>
      </c>
      <c r="O16" s="36" t="s">
        <v>328</v>
      </c>
      <c r="P16" s="42">
        <v>40363</v>
      </c>
      <c r="Q16" s="36" t="s">
        <v>868</v>
      </c>
      <c r="R16" s="36" t="s">
        <v>412</v>
      </c>
      <c r="S16" s="36" t="s">
        <v>802</v>
      </c>
      <c r="T16" s="36" t="s">
        <v>328</v>
      </c>
      <c r="U16" s="36" t="s">
        <v>328</v>
      </c>
      <c r="V16" s="36" t="s">
        <v>328</v>
      </c>
      <c r="W16" s="36" t="s">
        <v>328</v>
      </c>
      <c r="X16" s="36" t="s">
        <v>328</v>
      </c>
      <c r="Y16" s="36" t="s">
        <v>328</v>
      </c>
      <c r="Z16" s="37">
        <v>-2636</v>
      </c>
      <c r="AA16" s="37">
        <v>-2636</v>
      </c>
      <c r="AB16" s="37">
        <v>0</v>
      </c>
      <c r="AC16" s="36" t="s">
        <v>590</v>
      </c>
      <c r="AD16" s="36" t="s">
        <v>329</v>
      </c>
      <c r="AE16" s="38">
        <v>6</v>
      </c>
    </row>
    <row r="17" spans="1:31" s="36" customFormat="1" ht="12.75" x14ac:dyDescent="0.2">
      <c r="A17" s="36" t="s">
        <v>323</v>
      </c>
      <c r="B17" s="36" t="s">
        <v>331</v>
      </c>
      <c r="C17" s="36" t="s">
        <v>587</v>
      </c>
      <c r="D17" s="38">
        <v>1</v>
      </c>
      <c r="E17" s="36" t="s">
        <v>496</v>
      </c>
      <c r="F17" s="36" t="s">
        <v>831</v>
      </c>
      <c r="G17" s="36" t="s">
        <v>830</v>
      </c>
      <c r="H17" s="50">
        <v>7083.34</v>
      </c>
      <c r="I17" s="36" t="s">
        <v>330</v>
      </c>
      <c r="J17" s="50">
        <v>0</v>
      </c>
      <c r="K17" s="36" t="s">
        <v>328</v>
      </c>
      <c r="L17" s="36" t="s">
        <v>328</v>
      </c>
      <c r="M17" s="36" t="s">
        <v>328</v>
      </c>
      <c r="N17" s="36" t="s">
        <v>328</v>
      </c>
      <c r="O17" s="36" t="s">
        <v>328</v>
      </c>
      <c r="P17" s="42">
        <v>40365</v>
      </c>
      <c r="Q17" s="36" t="s">
        <v>814</v>
      </c>
      <c r="R17" s="36" t="s">
        <v>412</v>
      </c>
      <c r="S17" s="36" t="s">
        <v>802</v>
      </c>
      <c r="T17" s="36" t="s">
        <v>328</v>
      </c>
      <c r="U17" s="36" t="s">
        <v>328</v>
      </c>
      <c r="V17" s="36" t="s">
        <v>328</v>
      </c>
      <c r="W17" s="36" t="s">
        <v>328</v>
      </c>
      <c r="X17" s="36" t="s">
        <v>328</v>
      </c>
      <c r="Y17" s="36" t="s">
        <v>328</v>
      </c>
      <c r="Z17" s="37">
        <v>-7083.34</v>
      </c>
      <c r="AA17" s="37">
        <v>-7083.34</v>
      </c>
      <c r="AB17" s="37">
        <v>0</v>
      </c>
      <c r="AC17" s="36" t="s">
        <v>588</v>
      </c>
      <c r="AD17" s="36" t="s">
        <v>329</v>
      </c>
      <c r="AE17" s="38">
        <v>6</v>
      </c>
    </row>
    <row r="18" spans="1:31" s="36" customFormat="1" ht="12.75" x14ac:dyDescent="0.2">
      <c r="A18" s="36" t="s">
        <v>319</v>
      </c>
      <c r="B18" s="36" t="s">
        <v>331</v>
      </c>
      <c r="C18" s="36" t="s">
        <v>620</v>
      </c>
      <c r="D18" s="38">
        <v>1</v>
      </c>
      <c r="E18" s="36" t="s">
        <v>9</v>
      </c>
      <c r="F18" s="36" t="s">
        <v>831</v>
      </c>
      <c r="G18" s="36" t="s">
        <v>830</v>
      </c>
      <c r="H18" s="50">
        <v>28528</v>
      </c>
      <c r="I18" s="36" t="s">
        <v>330</v>
      </c>
      <c r="J18" s="50">
        <v>0</v>
      </c>
      <c r="K18" s="36" t="s">
        <v>328</v>
      </c>
      <c r="L18" s="36" t="s">
        <v>332</v>
      </c>
      <c r="M18" s="36" t="s">
        <v>621</v>
      </c>
      <c r="N18" s="36" t="s">
        <v>622</v>
      </c>
      <c r="O18" s="36" t="s">
        <v>9</v>
      </c>
      <c r="P18" s="42">
        <v>40162</v>
      </c>
      <c r="Q18" s="36" t="s">
        <v>847</v>
      </c>
      <c r="R18" s="36" t="s">
        <v>411</v>
      </c>
      <c r="S18" s="36" t="s">
        <v>800</v>
      </c>
      <c r="T18" s="36" t="s">
        <v>328</v>
      </c>
      <c r="U18" s="36" t="s">
        <v>328</v>
      </c>
      <c r="V18" s="36" t="s">
        <v>328</v>
      </c>
      <c r="W18" s="36" t="s">
        <v>328</v>
      </c>
      <c r="X18" s="36" t="s">
        <v>328</v>
      </c>
      <c r="Y18" s="36" t="s">
        <v>328</v>
      </c>
      <c r="Z18" s="37">
        <v>-28528</v>
      </c>
      <c r="AA18" s="37">
        <v>-28528</v>
      </c>
      <c r="AB18" s="37">
        <v>0</v>
      </c>
      <c r="AC18" s="36" t="s">
        <v>623</v>
      </c>
      <c r="AD18" s="36" t="s">
        <v>329</v>
      </c>
      <c r="AE18" s="38">
        <v>6</v>
      </c>
    </row>
    <row r="19" spans="1:31" s="36" customFormat="1" ht="12.75" x14ac:dyDescent="0.2">
      <c r="A19" s="36" t="s">
        <v>326</v>
      </c>
      <c r="B19" s="36" t="s">
        <v>331</v>
      </c>
      <c r="C19" s="36" t="s">
        <v>661</v>
      </c>
      <c r="D19" s="38">
        <v>1</v>
      </c>
      <c r="E19" s="36" t="s">
        <v>9</v>
      </c>
      <c r="F19" s="36" t="s">
        <v>831</v>
      </c>
      <c r="G19" s="36" t="s">
        <v>830</v>
      </c>
      <c r="H19" s="50">
        <v>-8988</v>
      </c>
      <c r="I19" s="36" t="s">
        <v>330</v>
      </c>
      <c r="J19" s="50">
        <v>0</v>
      </c>
      <c r="K19" s="36" t="s">
        <v>328</v>
      </c>
      <c r="L19" s="36" t="s">
        <v>328</v>
      </c>
      <c r="M19" s="36" t="s">
        <v>328</v>
      </c>
      <c r="N19" s="36" t="s">
        <v>328</v>
      </c>
      <c r="O19" s="36" t="s">
        <v>328</v>
      </c>
      <c r="P19" s="42">
        <v>40037</v>
      </c>
      <c r="Q19" s="36" t="s">
        <v>822</v>
      </c>
      <c r="R19" s="36" t="s">
        <v>412</v>
      </c>
      <c r="S19" s="36" t="s">
        <v>802</v>
      </c>
      <c r="T19" s="36" t="s">
        <v>328</v>
      </c>
      <c r="U19" s="36" t="s">
        <v>328</v>
      </c>
      <c r="V19" s="36" t="s">
        <v>328</v>
      </c>
      <c r="W19" s="36" t="s">
        <v>328</v>
      </c>
      <c r="X19" s="36" t="s">
        <v>328</v>
      </c>
      <c r="Y19" s="36" t="s">
        <v>328</v>
      </c>
      <c r="Z19" s="37">
        <v>8988</v>
      </c>
      <c r="AA19" s="37">
        <v>8988</v>
      </c>
      <c r="AB19" s="37">
        <v>0</v>
      </c>
      <c r="AC19" s="36" t="s">
        <v>660</v>
      </c>
      <c r="AD19" s="36" t="s">
        <v>329</v>
      </c>
      <c r="AE19" s="38">
        <v>8</v>
      </c>
    </row>
    <row r="20" spans="1:31" s="36" customFormat="1" ht="12.75" x14ac:dyDescent="0.2">
      <c r="A20" s="36" t="s">
        <v>326</v>
      </c>
      <c r="B20" s="36" t="s">
        <v>331</v>
      </c>
      <c r="C20" s="36" t="s">
        <v>659</v>
      </c>
      <c r="D20" s="38">
        <v>1</v>
      </c>
      <c r="E20" s="36" t="s">
        <v>9</v>
      </c>
      <c r="F20" s="36" t="s">
        <v>831</v>
      </c>
      <c r="G20" s="36" t="s">
        <v>830</v>
      </c>
      <c r="H20" s="50">
        <v>-4315</v>
      </c>
      <c r="I20" s="36" t="s">
        <v>330</v>
      </c>
      <c r="J20" s="50">
        <v>0</v>
      </c>
      <c r="K20" s="36" t="s">
        <v>328</v>
      </c>
      <c r="L20" s="36" t="s">
        <v>328</v>
      </c>
      <c r="M20" s="36" t="s">
        <v>328</v>
      </c>
      <c r="N20" s="36" t="s">
        <v>328</v>
      </c>
      <c r="O20" s="36" t="s">
        <v>328</v>
      </c>
      <c r="P20" s="42">
        <v>40037</v>
      </c>
      <c r="Q20" s="36" t="s">
        <v>822</v>
      </c>
      <c r="R20" s="36" t="s">
        <v>412</v>
      </c>
      <c r="S20" s="36" t="s">
        <v>802</v>
      </c>
      <c r="T20" s="36" t="s">
        <v>328</v>
      </c>
      <c r="U20" s="36" t="s">
        <v>328</v>
      </c>
      <c r="V20" s="36" t="s">
        <v>328</v>
      </c>
      <c r="W20" s="36" t="s">
        <v>328</v>
      </c>
      <c r="X20" s="36" t="s">
        <v>328</v>
      </c>
      <c r="Y20" s="36" t="s">
        <v>328</v>
      </c>
      <c r="Z20" s="37">
        <v>4315</v>
      </c>
      <c r="AA20" s="37">
        <v>4315</v>
      </c>
      <c r="AB20" s="37">
        <v>0</v>
      </c>
      <c r="AC20" s="36" t="s">
        <v>660</v>
      </c>
      <c r="AD20" s="36" t="s">
        <v>329</v>
      </c>
      <c r="AE20" s="38">
        <v>8</v>
      </c>
    </row>
    <row r="21" spans="1:31" s="36" customFormat="1" ht="12.75" x14ac:dyDescent="0.2">
      <c r="A21" s="36" t="s">
        <v>892</v>
      </c>
      <c r="B21" s="36" t="s">
        <v>331</v>
      </c>
      <c r="C21" s="36" t="s">
        <v>657</v>
      </c>
      <c r="D21" s="38">
        <v>2</v>
      </c>
      <c r="E21" s="36" t="s">
        <v>9</v>
      </c>
      <c r="F21" s="36" t="s">
        <v>831</v>
      </c>
      <c r="G21" s="36" t="s">
        <v>830</v>
      </c>
      <c r="H21" s="50">
        <v>-8137</v>
      </c>
      <c r="I21" s="36" t="s">
        <v>330</v>
      </c>
      <c r="J21" s="50">
        <v>0</v>
      </c>
      <c r="K21" s="36" t="s">
        <v>328</v>
      </c>
      <c r="L21" s="36" t="s">
        <v>328</v>
      </c>
      <c r="M21" s="36" t="s">
        <v>328</v>
      </c>
      <c r="N21" s="36" t="s">
        <v>328</v>
      </c>
      <c r="O21" s="36" t="s">
        <v>328</v>
      </c>
      <c r="P21" s="42">
        <v>40010</v>
      </c>
      <c r="Q21" s="36" t="s">
        <v>822</v>
      </c>
      <c r="R21" s="36" t="s">
        <v>412</v>
      </c>
      <c r="S21" s="36" t="s">
        <v>802</v>
      </c>
      <c r="T21" s="36" t="s">
        <v>328</v>
      </c>
      <c r="U21" s="36" t="s">
        <v>328</v>
      </c>
      <c r="V21" s="36" t="s">
        <v>328</v>
      </c>
      <c r="W21" s="36" t="s">
        <v>328</v>
      </c>
      <c r="X21" s="36" t="s">
        <v>328</v>
      </c>
      <c r="Y21" s="36" t="s">
        <v>328</v>
      </c>
      <c r="Z21" s="37">
        <v>15137</v>
      </c>
      <c r="AA21" s="37">
        <v>15137</v>
      </c>
      <c r="AB21" s="37">
        <v>0</v>
      </c>
      <c r="AC21" s="36" t="s">
        <v>658</v>
      </c>
      <c r="AD21" s="36" t="s">
        <v>329</v>
      </c>
      <c r="AE21" s="38">
        <v>8</v>
      </c>
    </row>
    <row r="22" spans="1:31" s="36" customFormat="1" ht="12.75" x14ac:dyDescent="0.2">
      <c r="A22" s="36" t="s">
        <v>892</v>
      </c>
      <c r="B22" s="36" t="s">
        <v>331</v>
      </c>
      <c r="C22" s="36" t="s">
        <v>684</v>
      </c>
      <c r="D22" s="38">
        <v>1</v>
      </c>
      <c r="E22" s="36" t="s">
        <v>9</v>
      </c>
      <c r="F22" s="36" t="s">
        <v>831</v>
      </c>
      <c r="G22" s="36" t="s">
        <v>830</v>
      </c>
      <c r="H22" s="50">
        <v>7736</v>
      </c>
      <c r="I22" s="36" t="s">
        <v>330</v>
      </c>
      <c r="J22" s="50">
        <v>0</v>
      </c>
      <c r="K22" s="36" t="s">
        <v>328</v>
      </c>
      <c r="L22" s="36" t="s">
        <v>332</v>
      </c>
      <c r="M22" s="36" t="s">
        <v>691</v>
      </c>
      <c r="N22" s="36" t="s">
        <v>675</v>
      </c>
      <c r="O22" s="36" t="s">
        <v>9</v>
      </c>
      <c r="P22" s="42">
        <v>40002</v>
      </c>
      <c r="Q22" s="36" t="s">
        <v>825</v>
      </c>
      <c r="R22" s="36" t="s">
        <v>412</v>
      </c>
      <c r="S22" s="36" t="s">
        <v>802</v>
      </c>
      <c r="T22" s="36" t="s">
        <v>328</v>
      </c>
      <c r="U22" s="36" t="s">
        <v>328</v>
      </c>
      <c r="V22" s="36" t="s">
        <v>328</v>
      </c>
      <c r="W22" s="36" t="s">
        <v>328</v>
      </c>
      <c r="X22" s="36" t="s">
        <v>328</v>
      </c>
      <c r="Y22" s="36" t="s">
        <v>328</v>
      </c>
      <c r="Z22" s="37">
        <v>-21352</v>
      </c>
      <c r="AA22" s="37">
        <v>-21352</v>
      </c>
      <c r="AB22" s="37">
        <v>0</v>
      </c>
      <c r="AC22" s="36" t="s">
        <v>692</v>
      </c>
      <c r="AD22" s="36" t="s">
        <v>329</v>
      </c>
      <c r="AE22" s="38">
        <v>9</v>
      </c>
    </row>
    <row r="23" spans="1:31" s="36" customFormat="1" ht="12.75" x14ac:dyDescent="0.2">
      <c r="A23" s="36" t="s">
        <v>893</v>
      </c>
      <c r="B23" s="36" t="s">
        <v>331</v>
      </c>
      <c r="C23" s="36" t="s">
        <v>684</v>
      </c>
      <c r="D23" s="38">
        <v>2</v>
      </c>
      <c r="E23" s="36" t="s">
        <v>9</v>
      </c>
      <c r="F23" s="36" t="s">
        <v>831</v>
      </c>
      <c r="G23" s="36" t="s">
        <v>830</v>
      </c>
      <c r="H23" s="50">
        <v>3713</v>
      </c>
      <c r="I23" s="36" t="s">
        <v>330</v>
      </c>
      <c r="J23" s="50">
        <v>0</v>
      </c>
      <c r="K23" s="36" t="s">
        <v>328</v>
      </c>
      <c r="L23" s="36" t="s">
        <v>332</v>
      </c>
      <c r="M23" s="36" t="s">
        <v>689</v>
      </c>
      <c r="N23" s="36" t="s">
        <v>675</v>
      </c>
      <c r="O23" s="36" t="s">
        <v>9</v>
      </c>
      <c r="P23" s="42">
        <v>40056</v>
      </c>
      <c r="Q23" s="36" t="s">
        <v>834</v>
      </c>
      <c r="R23" s="36" t="s">
        <v>412</v>
      </c>
      <c r="S23" s="36" t="s">
        <v>802</v>
      </c>
      <c r="T23" s="36" t="s">
        <v>328</v>
      </c>
      <c r="U23" s="36" t="s">
        <v>328</v>
      </c>
      <c r="V23" s="36" t="s">
        <v>328</v>
      </c>
      <c r="W23" s="36" t="s">
        <v>328</v>
      </c>
      <c r="X23" s="36" t="s">
        <v>328</v>
      </c>
      <c r="Y23" s="36" t="s">
        <v>328</v>
      </c>
      <c r="Z23" s="37">
        <v>-21352</v>
      </c>
      <c r="AA23" s="37">
        <v>-21352</v>
      </c>
      <c r="AB23" s="37">
        <v>0</v>
      </c>
      <c r="AC23" s="36" t="s">
        <v>690</v>
      </c>
      <c r="AD23" s="36" t="s">
        <v>329</v>
      </c>
      <c r="AE23" s="38">
        <v>9</v>
      </c>
    </row>
    <row r="24" spans="1:31" s="36" customFormat="1" ht="12.75" x14ac:dyDescent="0.2">
      <c r="A24" s="36" t="s">
        <v>893</v>
      </c>
      <c r="B24" s="36" t="s">
        <v>331</v>
      </c>
      <c r="C24" s="36" t="s">
        <v>684</v>
      </c>
      <c r="D24" s="38">
        <v>3</v>
      </c>
      <c r="E24" s="36" t="s">
        <v>9</v>
      </c>
      <c r="F24" s="36" t="s">
        <v>831</v>
      </c>
      <c r="G24" s="36" t="s">
        <v>830</v>
      </c>
      <c r="H24" s="50">
        <v>3714</v>
      </c>
      <c r="I24" s="36" t="s">
        <v>330</v>
      </c>
      <c r="J24" s="50">
        <v>0</v>
      </c>
      <c r="K24" s="36" t="s">
        <v>328</v>
      </c>
      <c r="L24" s="36" t="s">
        <v>332</v>
      </c>
      <c r="M24" s="36" t="s">
        <v>687</v>
      </c>
      <c r="N24" s="36" t="s">
        <v>675</v>
      </c>
      <c r="O24" s="36" t="s">
        <v>9</v>
      </c>
      <c r="P24" s="42">
        <v>40056</v>
      </c>
      <c r="Q24" s="36" t="s">
        <v>834</v>
      </c>
      <c r="R24" s="36" t="s">
        <v>412</v>
      </c>
      <c r="S24" s="36" t="s">
        <v>802</v>
      </c>
      <c r="T24" s="36" t="s">
        <v>328</v>
      </c>
      <c r="U24" s="36" t="s">
        <v>328</v>
      </c>
      <c r="V24" s="36" t="s">
        <v>328</v>
      </c>
      <c r="W24" s="36" t="s">
        <v>328</v>
      </c>
      <c r="X24" s="36" t="s">
        <v>328</v>
      </c>
      <c r="Y24" s="36" t="s">
        <v>328</v>
      </c>
      <c r="Z24" s="37">
        <v>-21352</v>
      </c>
      <c r="AA24" s="37">
        <v>-21352</v>
      </c>
      <c r="AB24" s="37">
        <v>0</v>
      </c>
      <c r="AC24" s="36" t="s">
        <v>688</v>
      </c>
      <c r="AD24" s="36" t="s">
        <v>329</v>
      </c>
      <c r="AE24" s="38">
        <v>9</v>
      </c>
    </row>
    <row r="25" spans="1:31" s="36" customFormat="1" ht="12.75" x14ac:dyDescent="0.2">
      <c r="A25" s="36" t="s">
        <v>893</v>
      </c>
      <c r="B25" s="36" t="s">
        <v>331</v>
      </c>
      <c r="C25" s="36" t="s">
        <v>684</v>
      </c>
      <c r="D25" s="38">
        <v>4</v>
      </c>
      <c r="E25" s="36" t="s">
        <v>9</v>
      </c>
      <c r="F25" s="36" t="s">
        <v>831</v>
      </c>
      <c r="G25" s="36" t="s">
        <v>830</v>
      </c>
      <c r="H25" s="50">
        <v>6189</v>
      </c>
      <c r="I25" s="36" t="s">
        <v>330</v>
      </c>
      <c r="J25" s="50">
        <v>0</v>
      </c>
      <c r="K25" s="36" t="s">
        <v>328</v>
      </c>
      <c r="L25" s="36" t="s">
        <v>332</v>
      </c>
      <c r="M25" s="36" t="s">
        <v>685</v>
      </c>
      <c r="N25" s="36" t="s">
        <v>675</v>
      </c>
      <c r="O25" s="36" t="s">
        <v>9</v>
      </c>
      <c r="P25" s="42">
        <v>40056</v>
      </c>
      <c r="Q25" s="36" t="s">
        <v>834</v>
      </c>
      <c r="R25" s="36" t="s">
        <v>412</v>
      </c>
      <c r="S25" s="36" t="s">
        <v>802</v>
      </c>
      <c r="T25" s="36" t="s">
        <v>328</v>
      </c>
      <c r="U25" s="36" t="s">
        <v>328</v>
      </c>
      <c r="V25" s="36" t="s">
        <v>328</v>
      </c>
      <c r="W25" s="36" t="s">
        <v>328</v>
      </c>
      <c r="X25" s="36" t="s">
        <v>328</v>
      </c>
      <c r="Y25" s="36" t="s">
        <v>328</v>
      </c>
      <c r="Z25" s="37">
        <v>-21352</v>
      </c>
      <c r="AA25" s="37">
        <v>-21352</v>
      </c>
      <c r="AB25" s="37">
        <v>0</v>
      </c>
      <c r="AC25" s="36" t="s">
        <v>686</v>
      </c>
      <c r="AD25" s="36" t="s">
        <v>329</v>
      </c>
      <c r="AE25" s="38">
        <v>9</v>
      </c>
    </row>
    <row r="26" spans="1:31" s="36" customFormat="1" ht="12.75" x14ac:dyDescent="0.2">
      <c r="A26" s="36" t="s">
        <v>322</v>
      </c>
      <c r="B26" s="36" t="s">
        <v>331</v>
      </c>
      <c r="C26" s="36" t="s">
        <v>682</v>
      </c>
      <c r="D26" s="38">
        <v>1</v>
      </c>
      <c r="E26" s="36" t="s">
        <v>9</v>
      </c>
      <c r="F26" s="36" t="s">
        <v>831</v>
      </c>
      <c r="G26" s="36" t="s">
        <v>830</v>
      </c>
      <c r="H26" s="50">
        <v>2785</v>
      </c>
      <c r="I26" s="36" t="s">
        <v>330</v>
      </c>
      <c r="J26" s="50">
        <v>0</v>
      </c>
      <c r="K26" s="36" t="s">
        <v>328</v>
      </c>
      <c r="L26" s="36" t="s">
        <v>332</v>
      </c>
      <c r="M26" s="36" t="s">
        <v>683</v>
      </c>
      <c r="N26" s="36" t="s">
        <v>675</v>
      </c>
      <c r="O26" s="36" t="s">
        <v>9</v>
      </c>
      <c r="P26" s="42">
        <v>40236</v>
      </c>
      <c r="Q26" s="36" t="s">
        <v>486</v>
      </c>
      <c r="R26" s="36" t="s">
        <v>412</v>
      </c>
      <c r="S26" s="36" t="s">
        <v>802</v>
      </c>
      <c r="T26" s="36" t="s">
        <v>328</v>
      </c>
      <c r="U26" s="36" t="s">
        <v>328</v>
      </c>
      <c r="V26" s="36" t="s">
        <v>328</v>
      </c>
      <c r="W26" s="36" t="s">
        <v>328</v>
      </c>
      <c r="X26" s="36" t="s">
        <v>328</v>
      </c>
      <c r="Y26" s="36" t="s">
        <v>328</v>
      </c>
      <c r="Z26" s="37">
        <v>-2785</v>
      </c>
      <c r="AA26" s="37">
        <v>-2785</v>
      </c>
      <c r="AB26" s="37">
        <v>0</v>
      </c>
      <c r="AC26" s="36" t="s">
        <v>855</v>
      </c>
      <c r="AD26" s="36" t="s">
        <v>329</v>
      </c>
      <c r="AE26" s="38">
        <v>9</v>
      </c>
    </row>
    <row r="27" spans="1:31" s="36" customFormat="1" ht="12.75" x14ac:dyDescent="0.2">
      <c r="A27" s="36" t="s">
        <v>320</v>
      </c>
      <c r="B27" s="36" t="s">
        <v>331</v>
      </c>
      <c r="C27" s="36" t="s">
        <v>680</v>
      </c>
      <c r="D27" s="38">
        <v>1</v>
      </c>
      <c r="E27" s="36" t="s">
        <v>9</v>
      </c>
      <c r="F27" s="36" t="s">
        <v>831</v>
      </c>
      <c r="G27" s="36" t="s">
        <v>830</v>
      </c>
      <c r="H27" s="50">
        <v>7427</v>
      </c>
      <c r="I27" s="36" t="s">
        <v>330</v>
      </c>
      <c r="J27" s="50">
        <v>0</v>
      </c>
      <c r="K27" s="36" t="s">
        <v>328</v>
      </c>
      <c r="L27" s="36" t="s">
        <v>328</v>
      </c>
      <c r="M27" s="36" t="s">
        <v>328</v>
      </c>
      <c r="N27" s="36" t="s">
        <v>328</v>
      </c>
      <c r="O27" s="36" t="s">
        <v>328</v>
      </c>
      <c r="P27" s="42">
        <v>40013</v>
      </c>
      <c r="Q27" s="36" t="s">
        <v>854</v>
      </c>
      <c r="R27" s="36" t="s">
        <v>412</v>
      </c>
      <c r="S27" s="36" t="s">
        <v>802</v>
      </c>
      <c r="T27" s="36" t="s">
        <v>328</v>
      </c>
      <c r="U27" s="36" t="s">
        <v>328</v>
      </c>
      <c r="V27" s="36" t="s">
        <v>328</v>
      </c>
      <c r="W27" s="36" t="s">
        <v>328</v>
      </c>
      <c r="X27" s="36" t="s">
        <v>328</v>
      </c>
      <c r="Y27" s="36" t="s">
        <v>328</v>
      </c>
      <c r="Z27" s="37">
        <v>-7427</v>
      </c>
      <c r="AA27" s="37">
        <v>-7427</v>
      </c>
      <c r="AB27" s="37">
        <v>0</v>
      </c>
      <c r="AC27" s="36" t="s">
        <v>853</v>
      </c>
      <c r="AD27" s="36" t="s">
        <v>329</v>
      </c>
      <c r="AE27" s="38">
        <v>9</v>
      </c>
    </row>
    <row r="28" spans="1:31" s="36" customFormat="1" ht="12.75" x14ac:dyDescent="0.2">
      <c r="A28" s="36" t="s">
        <v>324</v>
      </c>
      <c r="B28" s="36" t="s">
        <v>331</v>
      </c>
      <c r="C28" s="36" t="s">
        <v>677</v>
      </c>
      <c r="D28" s="38">
        <v>1</v>
      </c>
      <c r="E28" s="36" t="s">
        <v>9</v>
      </c>
      <c r="F28" s="36" t="s">
        <v>831</v>
      </c>
      <c r="G28" s="36" t="s">
        <v>830</v>
      </c>
      <c r="H28" s="68">
        <v>20334</v>
      </c>
      <c r="I28" s="36" t="s">
        <v>330</v>
      </c>
      <c r="J28" s="50">
        <v>0</v>
      </c>
      <c r="K28" s="36" t="s">
        <v>328</v>
      </c>
      <c r="L28" s="36" t="s">
        <v>332</v>
      </c>
      <c r="M28" s="36" t="s">
        <v>678</v>
      </c>
      <c r="N28" s="36" t="s">
        <v>675</v>
      </c>
      <c r="O28" s="36" t="s">
        <v>9</v>
      </c>
      <c r="P28" s="42">
        <v>40083</v>
      </c>
      <c r="Q28" s="36" t="s">
        <v>836</v>
      </c>
      <c r="R28" s="36" t="s">
        <v>412</v>
      </c>
      <c r="S28" s="36" t="s">
        <v>802</v>
      </c>
      <c r="T28" s="36" t="s">
        <v>328</v>
      </c>
      <c r="U28" s="36" t="s">
        <v>328</v>
      </c>
      <c r="V28" s="36" t="s">
        <v>328</v>
      </c>
      <c r="W28" s="36" t="s">
        <v>328</v>
      </c>
      <c r="X28" s="36" t="s">
        <v>328</v>
      </c>
      <c r="Y28" s="36" t="s">
        <v>328</v>
      </c>
      <c r="Z28" s="37">
        <v>-20334</v>
      </c>
      <c r="AA28" s="37">
        <v>-20334</v>
      </c>
      <c r="AB28" s="37">
        <v>0</v>
      </c>
      <c r="AC28" s="36" t="s">
        <v>679</v>
      </c>
      <c r="AD28" s="36" t="s">
        <v>329</v>
      </c>
      <c r="AE28" s="38">
        <v>9</v>
      </c>
    </row>
    <row r="29" spans="1:31" s="36" customFormat="1" ht="12.75" x14ac:dyDescent="0.2">
      <c r="A29" s="36" t="s">
        <v>326</v>
      </c>
      <c r="B29" s="36" t="s">
        <v>331</v>
      </c>
      <c r="C29" s="36" t="s">
        <v>673</v>
      </c>
      <c r="D29" s="38">
        <v>1</v>
      </c>
      <c r="E29" s="36" t="s">
        <v>9</v>
      </c>
      <c r="F29" s="36" t="s">
        <v>831</v>
      </c>
      <c r="G29" s="36" t="s">
        <v>830</v>
      </c>
      <c r="H29" s="50">
        <v>9085</v>
      </c>
      <c r="I29" s="36" t="s">
        <v>330</v>
      </c>
      <c r="J29" s="50">
        <v>0</v>
      </c>
      <c r="K29" s="36" t="s">
        <v>328</v>
      </c>
      <c r="L29" s="36" t="s">
        <v>332</v>
      </c>
      <c r="M29" s="36" t="s">
        <v>674</v>
      </c>
      <c r="N29" s="36" t="s">
        <v>675</v>
      </c>
      <c r="O29" s="36" t="s">
        <v>9</v>
      </c>
      <c r="P29" s="42">
        <v>40032</v>
      </c>
      <c r="Q29" s="36" t="s">
        <v>840</v>
      </c>
      <c r="R29" s="36" t="s">
        <v>412</v>
      </c>
      <c r="S29" s="36" t="s">
        <v>802</v>
      </c>
      <c r="T29" s="36" t="s">
        <v>328</v>
      </c>
      <c r="U29" s="36" t="s">
        <v>328</v>
      </c>
      <c r="V29" s="36" t="s">
        <v>328</v>
      </c>
      <c r="W29" s="36" t="s">
        <v>328</v>
      </c>
      <c r="X29" s="36" t="s">
        <v>328</v>
      </c>
      <c r="Y29" s="36" t="s">
        <v>328</v>
      </c>
      <c r="Z29" s="37">
        <v>-9085</v>
      </c>
      <c r="AA29" s="37">
        <v>-9085</v>
      </c>
      <c r="AB29" s="37">
        <v>0</v>
      </c>
      <c r="AC29" s="36" t="s">
        <v>676</v>
      </c>
      <c r="AD29" s="36" t="s">
        <v>329</v>
      </c>
      <c r="AE29" s="38">
        <v>9</v>
      </c>
    </row>
    <row r="30" spans="1:31" s="36" customFormat="1" ht="12.75" x14ac:dyDescent="0.2">
      <c r="A30" s="36" t="s">
        <v>894</v>
      </c>
      <c r="B30" s="36" t="s">
        <v>331</v>
      </c>
      <c r="C30" s="36" t="s">
        <v>671</v>
      </c>
      <c r="D30" s="38">
        <v>1</v>
      </c>
      <c r="E30" s="36" t="s">
        <v>448</v>
      </c>
      <c r="F30" s="36" t="s">
        <v>831</v>
      </c>
      <c r="G30" s="36" t="s">
        <v>830</v>
      </c>
      <c r="H30" s="50">
        <v>3775</v>
      </c>
      <c r="I30" s="36" t="s">
        <v>330</v>
      </c>
      <c r="J30" s="50">
        <v>0</v>
      </c>
      <c r="K30" s="36" t="s">
        <v>328</v>
      </c>
      <c r="L30" s="36" t="s">
        <v>328</v>
      </c>
      <c r="M30" s="36" t="s">
        <v>328</v>
      </c>
      <c r="N30" s="36" t="s">
        <v>328</v>
      </c>
      <c r="O30" s="36" t="s">
        <v>328</v>
      </c>
      <c r="P30" s="42">
        <v>40472</v>
      </c>
      <c r="Q30" s="36" t="s">
        <v>835</v>
      </c>
      <c r="R30" s="36" t="s">
        <v>412</v>
      </c>
      <c r="S30" s="36" t="s">
        <v>802</v>
      </c>
      <c r="T30" s="36" t="s">
        <v>328</v>
      </c>
      <c r="U30" s="36" t="s">
        <v>328</v>
      </c>
      <c r="V30" s="36" t="s">
        <v>328</v>
      </c>
      <c r="W30" s="36" t="s">
        <v>328</v>
      </c>
      <c r="X30" s="36" t="s">
        <v>328</v>
      </c>
      <c r="Y30" s="36" t="s">
        <v>328</v>
      </c>
      <c r="Z30" s="37">
        <v>-3775</v>
      </c>
      <c r="AA30" s="37">
        <v>-3775</v>
      </c>
      <c r="AB30" s="37">
        <v>0</v>
      </c>
      <c r="AC30" s="36" t="s">
        <v>672</v>
      </c>
      <c r="AD30" s="36" t="s">
        <v>329</v>
      </c>
      <c r="AE30" s="38">
        <v>9</v>
      </c>
    </row>
    <row r="31" spans="1:31" s="36" customFormat="1" ht="12.75" x14ac:dyDescent="0.2">
      <c r="A31" s="36" t="s">
        <v>320</v>
      </c>
      <c r="B31" s="36" t="s">
        <v>331</v>
      </c>
      <c r="C31" s="36" t="s">
        <v>721</v>
      </c>
      <c r="D31" s="38">
        <v>1</v>
      </c>
      <c r="E31" s="36" t="s">
        <v>9</v>
      </c>
      <c r="F31" s="36" t="s">
        <v>831</v>
      </c>
      <c r="G31" s="36" t="s">
        <v>830</v>
      </c>
      <c r="H31" s="50">
        <v>1196</v>
      </c>
      <c r="I31" s="36" t="s">
        <v>330</v>
      </c>
      <c r="J31" s="50">
        <v>0</v>
      </c>
      <c r="K31" s="36" t="s">
        <v>328</v>
      </c>
      <c r="L31" s="36" t="s">
        <v>328</v>
      </c>
      <c r="M31" s="36" t="s">
        <v>328</v>
      </c>
      <c r="N31" s="36" t="s">
        <v>328</v>
      </c>
      <c r="O31" s="36" t="s">
        <v>328</v>
      </c>
      <c r="P31" s="42">
        <v>40590</v>
      </c>
      <c r="Q31" s="36" t="s">
        <v>486</v>
      </c>
      <c r="R31" s="36" t="s">
        <v>412</v>
      </c>
      <c r="S31" s="36" t="s">
        <v>802</v>
      </c>
      <c r="T31" s="36" t="s">
        <v>328</v>
      </c>
      <c r="U31" s="36" t="s">
        <v>328</v>
      </c>
      <c r="V31" s="36" t="s">
        <v>328</v>
      </c>
      <c r="W31" s="36" t="s">
        <v>328</v>
      </c>
      <c r="X31" s="36" t="s">
        <v>328</v>
      </c>
      <c r="Y31" s="36" t="s">
        <v>328</v>
      </c>
      <c r="Z31" s="37">
        <v>-1196</v>
      </c>
      <c r="AA31" s="37">
        <v>-1196</v>
      </c>
      <c r="AB31" s="37">
        <v>0</v>
      </c>
      <c r="AC31" s="36" t="s">
        <v>722</v>
      </c>
      <c r="AD31" s="36" t="s">
        <v>329</v>
      </c>
      <c r="AE31" s="38">
        <v>10</v>
      </c>
    </row>
    <row r="32" spans="1:31" s="36" customFormat="1" ht="12.75" x14ac:dyDescent="0.2">
      <c r="A32" s="36" t="s">
        <v>894</v>
      </c>
      <c r="B32" s="36" t="s">
        <v>331</v>
      </c>
      <c r="C32" s="36" t="s">
        <v>719</v>
      </c>
      <c r="D32" s="38">
        <v>1</v>
      </c>
      <c r="E32" s="36" t="s">
        <v>9</v>
      </c>
      <c r="F32" s="36" t="s">
        <v>831</v>
      </c>
      <c r="G32" s="36" t="s">
        <v>830</v>
      </c>
      <c r="H32" s="50">
        <v>18567</v>
      </c>
      <c r="I32" s="36" t="s">
        <v>330</v>
      </c>
      <c r="J32" s="50">
        <v>0</v>
      </c>
      <c r="K32" s="36" t="s">
        <v>328</v>
      </c>
      <c r="L32" s="36" t="s">
        <v>328</v>
      </c>
      <c r="M32" s="36" t="s">
        <v>328</v>
      </c>
      <c r="N32" s="36" t="s">
        <v>328</v>
      </c>
      <c r="O32" s="36" t="s">
        <v>328</v>
      </c>
      <c r="P32" s="42">
        <v>40472</v>
      </c>
      <c r="Q32" s="36" t="s">
        <v>835</v>
      </c>
      <c r="R32" s="36" t="s">
        <v>412</v>
      </c>
      <c r="S32" s="36" t="s">
        <v>802</v>
      </c>
      <c r="T32" s="36" t="s">
        <v>328</v>
      </c>
      <c r="U32" s="36" t="s">
        <v>328</v>
      </c>
      <c r="V32" s="36" t="s">
        <v>328</v>
      </c>
      <c r="W32" s="36" t="s">
        <v>328</v>
      </c>
      <c r="X32" s="36" t="s">
        <v>328</v>
      </c>
      <c r="Y32" s="36" t="s">
        <v>328</v>
      </c>
      <c r="Z32" s="37">
        <v>-18567</v>
      </c>
      <c r="AA32" s="37">
        <v>-18567</v>
      </c>
      <c r="AB32" s="37">
        <v>0</v>
      </c>
      <c r="AC32" s="36" t="s">
        <v>720</v>
      </c>
      <c r="AD32" s="36" t="s">
        <v>329</v>
      </c>
      <c r="AE32" s="38">
        <v>10</v>
      </c>
    </row>
    <row r="33" spans="1:31" s="36" customFormat="1" ht="12.75" x14ac:dyDescent="0.2">
      <c r="A33" s="36" t="s">
        <v>320</v>
      </c>
      <c r="B33" s="36" t="s">
        <v>331</v>
      </c>
      <c r="C33" s="36" t="s">
        <v>741</v>
      </c>
      <c r="D33" s="38">
        <v>1</v>
      </c>
      <c r="E33" s="36" t="s">
        <v>9</v>
      </c>
      <c r="F33" s="36" t="s">
        <v>831</v>
      </c>
      <c r="G33" s="36" t="s">
        <v>830</v>
      </c>
      <c r="H33" s="50">
        <v>15786</v>
      </c>
      <c r="I33" s="36" t="s">
        <v>330</v>
      </c>
      <c r="J33" s="50">
        <v>0</v>
      </c>
      <c r="K33" s="36" t="s">
        <v>328</v>
      </c>
      <c r="L33" s="36" t="s">
        <v>328</v>
      </c>
      <c r="M33" s="36" t="s">
        <v>328</v>
      </c>
      <c r="N33" s="36" t="s">
        <v>328</v>
      </c>
      <c r="O33" s="36" t="s">
        <v>328</v>
      </c>
      <c r="P33" s="42">
        <v>40590</v>
      </c>
      <c r="Q33" s="36" t="s">
        <v>486</v>
      </c>
      <c r="R33" s="36" t="s">
        <v>411</v>
      </c>
      <c r="S33" s="36" t="s">
        <v>800</v>
      </c>
      <c r="T33" s="36" t="s">
        <v>328</v>
      </c>
      <c r="U33" s="36" t="s">
        <v>328</v>
      </c>
      <c r="V33" s="36" t="s">
        <v>328</v>
      </c>
      <c r="W33" s="36" t="s">
        <v>328</v>
      </c>
      <c r="X33" s="36" t="s">
        <v>328</v>
      </c>
      <c r="Y33" s="36" t="s">
        <v>328</v>
      </c>
      <c r="Z33" s="37">
        <v>-15786</v>
      </c>
      <c r="AA33" s="37">
        <v>-15786</v>
      </c>
      <c r="AB33" s="37">
        <v>0</v>
      </c>
      <c r="AC33" s="36" t="s">
        <v>742</v>
      </c>
      <c r="AD33" s="36" t="s">
        <v>329</v>
      </c>
      <c r="AE33" s="38">
        <v>11</v>
      </c>
    </row>
    <row r="34" spans="1:31" s="36" customFormat="1" ht="12.75" x14ac:dyDescent="0.2">
      <c r="A34" s="36" t="s">
        <v>320</v>
      </c>
      <c r="B34" s="36" t="s">
        <v>331</v>
      </c>
      <c r="C34" s="36" t="s">
        <v>450</v>
      </c>
      <c r="D34" s="38">
        <v>1</v>
      </c>
      <c r="E34" s="36" t="s">
        <v>9</v>
      </c>
      <c r="F34" s="36" t="s">
        <v>805</v>
      </c>
      <c r="G34" s="36" t="s">
        <v>804</v>
      </c>
      <c r="H34" s="50">
        <v>130610</v>
      </c>
      <c r="I34" s="36" t="s">
        <v>330</v>
      </c>
      <c r="J34" s="50">
        <v>0</v>
      </c>
      <c r="K34" s="36" t="s">
        <v>328</v>
      </c>
      <c r="L34" s="36" t="s">
        <v>332</v>
      </c>
      <c r="M34" s="36" t="s">
        <v>451</v>
      </c>
      <c r="N34" s="36" t="s">
        <v>452</v>
      </c>
      <c r="O34" s="36" t="s">
        <v>9</v>
      </c>
      <c r="P34" s="42">
        <v>40589</v>
      </c>
      <c r="Q34" s="36" t="s">
        <v>415</v>
      </c>
      <c r="R34" s="36" t="s">
        <v>417</v>
      </c>
      <c r="S34" s="36" t="s">
        <v>810</v>
      </c>
      <c r="T34" s="36" t="s">
        <v>328</v>
      </c>
      <c r="U34" s="36" t="s">
        <v>328</v>
      </c>
      <c r="V34" s="36" t="s">
        <v>328</v>
      </c>
      <c r="W34" s="36" t="s">
        <v>328</v>
      </c>
      <c r="X34" s="36" t="s">
        <v>328</v>
      </c>
      <c r="Y34" s="36" t="s">
        <v>328</v>
      </c>
      <c r="Z34" s="37">
        <v>-198601</v>
      </c>
      <c r="AA34" s="37">
        <v>-198601</v>
      </c>
      <c r="AB34" s="37">
        <v>0</v>
      </c>
      <c r="AC34" s="36" t="s">
        <v>453</v>
      </c>
      <c r="AD34" s="36" t="s">
        <v>329</v>
      </c>
      <c r="AE34" s="38">
        <v>1</v>
      </c>
    </row>
    <row r="35" spans="1:31" s="36" customFormat="1" ht="12.75" x14ac:dyDescent="0.2">
      <c r="A35" s="36" t="s">
        <v>891</v>
      </c>
      <c r="B35" s="36" t="s">
        <v>331</v>
      </c>
      <c r="C35" s="36" t="s">
        <v>554</v>
      </c>
      <c r="D35" s="38">
        <v>1</v>
      </c>
      <c r="E35" s="36" t="s">
        <v>9</v>
      </c>
      <c r="F35" s="36" t="s">
        <v>805</v>
      </c>
      <c r="G35" s="36" t="s">
        <v>804</v>
      </c>
      <c r="H35" s="50">
        <v>18583.5</v>
      </c>
      <c r="I35" s="36" t="s">
        <v>333</v>
      </c>
      <c r="J35" s="50">
        <v>3902.54</v>
      </c>
      <c r="K35" s="36" t="s">
        <v>328</v>
      </c>
      <c r="L35" s="36" t="s">
        <v>332</v>
      </c>
      <c r="M35" s="36" t="s">
        <v>556</v>
      </c>
      <c r="N35" s="36" t="s">
        <v>452</v>
      </c>
      <c r="O35" s="36" t="s">
        <v>9</v>
      </c>
      <c r="P35" s="42">
        <v>40045</v>
      </c>
      <c r="Q35" s="36" t="s">
        <v>433</v>
      </c>
      <c r="R35" s="36" t="s">
        <v>417</v>
      </c>
      <c r="S35" s="36" t="s">
        <v>810</v>
      </c>
      <c r="T35" s="36" t="s">
        <v>328</v>
      </c>
      <c r="U35" s="36" t="s">
        <v>328</v>
      </c>
      <c r="V35" s="36" t="s">
        <v>328</v>
      </c>
      <c r="W35" s="36" t="s">
        <v>328</v>
      </c>
      <c r="X35" s="36" t="s">
        <v>328</v>
      </c>
      <c r="Y35" s="36" t="s">
        <v>328</v>
      </c>
      <c r="Z35" s="37">
        <v>-117123.14</v>
      </c>
      <c r="AA35" s="37">
        <v>-141719</v>
      </c>
      <c r="AB35" s="37">
        <v>-24595.86</v>
      </c>
      <c r="AC35" s="36" t="s">
        <v>577</v>
      </c>
      <c r="AD35" s="36" t="s">
        <v>329</v>
      </c>
      <c r="AE35" s="38">
        <v>5</v>
      </c>
    </row>
    <row r="36" spans="1:31" s="36" customFormat="1" ht="12.75" x14ac:dyDescent="0.2">
      <c r="A36" s="36" t="s">
        <v>897</v>
      </c>
      <c r="B36" s="36" t="s">
        <v>331</v>
      </c>
      <c r="C36" s="36" t="s">
        <v>554</v>
      </c>
      <c r="D36" s="38">
        <v>2</v>
      </c>
      <c r="E36" s="36" t="s">
        <v>9</v>
      </c>
      <c r="F36" s="36" t="s">
        <v>805</v>
      </c>
      <c r="G36" s="36" t="s">
        <v>804</v>
      </c>
      <c r="H36" s="50">
        <v>4718</v>
      </c>
      <c r="I36" s="36" t="s">
        <v>333</v>
      </c>
      <c r="J36" s="50">
        <v>990.78</v>
      </c>
      <c r="K36" s="36" t="s">
        <v>328</v>
      </c>
      <c r="L36" s="36" t="s">
        <v>332</v>
      </c>
      <c r="M36" s="36" t="s">
        <v>560</v>
      </c>
      <c r="N36" s="36" t="s">
        <v>452</v>
      </c>
      <c r="O36" s="36" t="s">
        <v>9</v>
      </c>
      <c r="P36" s="42">
        <v>40060</v>
      </c>
      <c r="Q36" s="36" t="s">
        <v>414</v>
      </c>
      <c r="R36" s="36" t="s">
        <v>417</v>
      </c>
      <c r="S36" s="36" t="s">
        <v>810</v>
      </c>
      <c r="T36" s="36" t="s">
        <v>328</v>
      </c>
      <c r="U36" s="36" t="s">
        <v>328</v>
      </c>
      <c r="V36" s="36" t="s">
        <v>328</v>
      </c>
      <c r="W36" s="36" t="s">
        <v>328</v>
      </c>
      <c r="X36" s="36" t="s">
        <v>328</v>
      </c>
      <c r="Y36" s="36" t="s">
        <v>328</v>
      </c>
      <c r="Z36" s="37">
        <v>-117123.14</v>
      </c>
      <c r="AA36" s="37">
        <v>-141719</v>
      </c>
      <c r="AB36" s="37">
        <v>-24595.86</v>
      </c>
      <c r="AC36" s="36" t="s">
        <v>576</v>
      </c>
      <c r="AD36" s="36" t="s">
        <v>329</v>
      </c>
      <c r="AE36" s="38">
        <v>5</v>
      </c>
    </row>
    <row r="37" spans="1:31" s="36" customFormat="1" ht="12.75" x14ac:dyDescent="0.2">
      <c r="A37" s="36" t="s">
        <v>895</v>
      </c>
      <c r="B37" s="36" t="s">
        <v>331</v>
      </c>
      <c r="C37" s="36" t="s">
        <v>554</v>
      </c>
      <c r="D37" s="38">
        <v>3</v>
      </c>
      <c r="E37" s="36" t="s">
        <v>9</v>
      </c>
      <c r="F37" s="36" t="s">
        <v>805</v>
      </c>
      <c r="G37" s="36" t="s">
        <v>804</v>
      </c>
      <c r="H37" s="50">
        <v>7151.5</v>
      </c>
      <c r="I37" s="36" t="s">
        <v>333</v>
      </c>
      <c r="J37" s="50">
        <v>1501.82</v>
      </c>
      <c r="K37" s="36" t="s">
        <v>328</v>
      </c>
      <c r="L37" s="36" t="s">
        <v>332</v>
      </c>
      <c r="M37" s="36" t="s">
        <v>565</v>
      </c>
      <c r="N37" s="36" t="s">
        <v>452</v>
      </c>
      <c r="O37" s="36" t="s">
        <v>334</v>
      </c>
      <c r="P37" s="42">
        <v>40552</v>
      </c>
      <c r="Q37" s="36" t="s">
        <v>811</v>
      </c>
      <c r="R37" s="36" t="s">
        <v>417</v>
      </c>
      <c r="S37" s="36" t="s">
        <v>810</v>
      </c>
      <c r="T37" s="36" t="s">
        <v>328</v>
      </c>
      <c r="U37" s="36" t="s">
        <v>328</v>
      </c>
      <c r="V37" s="36" t="s">
        <v>328</v>
      </c>
      <c r="W37" s="36" t="s">
        <v>328</v>
      </c>
      <c r="X37" s="36" t="s">
        <v>328</v>
      </c>
      <c r="Y37" s="36" t="s">
        <v>328</v>
      </c>
      <c r="Z37" s="37">
        <v>-117123.14</v>
      </c>
      <c r="AA37" s="37">
        <v>-141719</v>
      </c>
      <c r="AB37" s="37">
        <v>-24595.86</v>
      </c>
      <c r="AC37" s="36" t="s">
        <v>575</v>
      </c>
      <c r="AD37" s="36" t="s">
        <v>329</v>
      </c>
      <c r="AE37" s="38">
        <v>5</v>
      </c>
    </row>
    <row r="38" spans="1:31" s="36" customFormat="1" ht="12.75" x14ac:dyDescent="0.2">
      <c r="A38" s="36" t="s">
        <v>895</v>
      </c>
      <c r="B38" s="36" t="s">
        <v>331</v>
      </c>
      <c r="C38" s="36" t="s">
        <v>554</v>
      </c>
      <c r="D38" s="38">
        <v>4</v>
      </c>
      <c r="E38" s="36" t="s">
        <v>9</v>
      </c>
      <c r="F38" s="36" t="s">
        <v>805</v>
      </c>
      <c r="G38" s="36" t="s">
        <v>804</v>
      </c>
      <c r="H38" s="50">
        <v>10250</v>
      </c>
      <c r="I38" s="36" t="s">
        <v>333</v>
      </c>
      <c r="J38" s="50">
        <v>2152.5</v>
      </c>
      <c r="K38" s="36" t="s">
        <v>328</v>
      </c>
      <c r="L38" s="36" t="s">
        <v>332</v>
      </c>
      <c r="M38" s="36" t="s">
        <v>565</v>
      </c>
      <c r="N38" s="36" t="s">
        <v>452</v>
      </c>
      <c r="O38" s="36" t="s">
        <v>334</v>
      </c>
      <c r="P38" s="42">
        <v>40552</v>
      </c>
      <c r="Q38" s="36" t="s">
        <v>811</v>
      </c>
      <c r="R38" s="36" t="s">
        <v>417</v>
      </c>
      <c r="S38" s="36" t="s">
        <v>810</v>
      </c>
      <c r="T38" s="36" t="s">
        <v>328</v>
      </c>
      <c r="U38" s="36" t="s">
        <v>328</v>
      </c>
      <c r="V38" s="36" t="s">
        <v>328</v>
      </c>
      <c r="W38" s="36" t="s">
        <v>328</v>
      </c>
      <c r="X38" s="36" t="s">
        <v>328</v>
      </c>
      <c r="Y38" s="36" t="s">
        <v>328</v>
      </c>
      <c r="Z38" s="37">
        <v>-117123.14</v>
      </c>
      <c r="AA38" s="37">
        <v>-141719</v>
      </c>
      <c r="AB38" s="37">
        <v>-24595.86</v>
      </c>
      <c r="AC38" s="36" t="s">
        <v>574</v>
      </c>
      <c r="AD38" s="36" t="s">
        <v>329</v>
      </c>
      <c r="AE38" s="38">
        <v>5</v>
      </c>
    </row>
    <row r="39" spans="1:31" s="36" customFormat="1" ht="12.75" x14ac:dyDescent="0.2">
      <c r="A39" s="36" t="s">
        <v>895</v>
      </c>
      <c r="B39" s="36" t="s">
        <v>331</v>
      </c>
      <c r="C39" s="36" t="s">
        <v>554</v>
      </c>
      <c r="D39" s="38">
        <v>5</v>
      </c>
      <c r="E39" s="36" t="s">
        <v>9</v>
      </c>
      <c r="F39" s="36" t="s">
        <v>805</v>
      </c>
      <c r="G39" s="36" t="s">
        <v>804</v>
      </c>
      <c r="H39" s="50">
        <v>3197</v>
      </c>
      <c r="I39" s="36" t="s">
        <v>333</v>
      </c>
      <c r="J39" s="50">
        <v>671.34</v>
      </c>
      <c r="K39" s="36" t="s">
        <v>328</v>
      </c>
      <c r="L39" s="36" t="s">
        <v>332</v>
      </c>
      <c r="M39" s="36" t="s">
        <v>565</v>
      </c>
      <c r="N39" s="36" t="s">
        <v>452</v>
      </c>
      <c r="O39" s="36" t="s">
        <v>334</v>
      </c>
      <c r="P39" s="42">
        <v>40552</v>
      </c>
      <c r="Q39" s="36" t="s">
        <v>811</v>
      </c>
      <c r="R39" s="36" t="s">
        <v>417</v>
      </c>
      <c r="S39" s="36" t="s">
        <v>810</v>
      </c>
      <c r="T39" s="36" t="s">
        <v>328</v>
      </c>
      <c r="U39" s="36" t="s">
        <v>328</v>
      </c>
      <c r="V39" s="36" t="s">
        <v>328</v>
      </c>
      <c r="W39" s="36" t="s">
        <v>328</v>
      </c>
      <c r="X39" s="36" t="s">
        <v>328</v>
      </c>
      <c r="Y39" s="36" t="s">
        <v>328</v>
      </c>
      <c r="Z39" s="37">
        <v>-117123.14</v>
      </c>
      <c r="AA39" s="37">
        <v>-141719</v>
      </c>
      <c r="AB39" s="37">
        <v>-24595.86</v>
      </c>
      <c r="AC39" s="36" t="s">
        <v>573</v>
      </c>
      <c r="AD39" s="36" t="s">
        <v>329</v>
      </c>
      <c r="AE39" s="38">
        <v>5</v>
      </c>
    </row>
    <row r="40" spans="1:31" s="36" customFormat="1" ht="12.75" x14ac:dyDescent="0.2">
      <c r="A40" s="36" t="s">
        <v>895</v>
      </c>
      <c r="B40" s="36" t="s">
        <v>331</v>
      </c>
      <c r="C40" s="36" t="s">
        <v>554</v>
      </c>
      <c r="D40" s="38">
        <v>6</v>
      </c>
      <c r="E40" s="36" t="s">
        <v>9</v>
      </c>
      <c r="F40" s="36" t="s">
        <v>805</v>
      </c>
      <c r="G40" s="36" t="s">
        <v>804</v>
      </c>
      <c r="H40" s="50">
        <v>5520</v>
      </c>
      <c r="I40" s="36" t="s">
        <v>333</v>
      </c>
      <c r="J40" s="50">
        <v>1159.2</v>
      </c>
      <c r="K40" s="36" t="s">
        <v>328</v>
      </c>
      <c r="L40" s="36" t="s">
        <v>332</v>
      </c>
      <c r="M40" s="36" t="s">
        <v>565</v>
      </c>
      <c r="N40" s="36" t="s">
        <v>452</v>
      </c>
      <c r="O40" s="36" t="s">
        <v>334</v>
      </c>
      <c r="P40" s="42">
        <v>40552</v>
      </c>
      <c r="Q40" s="36" t="s">
        <v>811</v>
      </c>
      <c r="R40" s="36" t="s">
        <v>417</v>
      </c>
      <c r="S40" s="36" t="s">
        <v>810</v>
      </c>
      <c r="T40" s="36" t="s">
        <v>328</v>
      </c>
      <c r="U40" s="36" t="s">
        <v>328</v>
      </c>
      <c r="V40" s="36" t="s">
        <v>328</v>
      </c>
      <c r="W40" s="36" t="s">
        <v>328</v>
      </c>
      <c r="X40" s="36" t="s">
        <v>328</v>
      </c>
      <c r="Y40" s="36" t="s">
        <v>328</v>
      </c>
      <c r="Z40" s="37">
        <v>-117123.14</v>
      </c>
      <c r="AA40" s="37">
        <v>-141719</v>
      </c>
      <c r="AB40" s="37">
        <v>-24595.86</v>
      </c>
      <c r="AC40" s="36" t="s">
        <v>572</v>
      </c>
      <c r="AD40" s="36" t="s">
        <v>329</v>
      </c>
      <c r="AE40" s="38">
        <v>5</v>
      </c>
    </row>
    <row r="41" spans="1:31" s="36" customFormat="1" ht="12.75" x14ac:dyDescent="0.2">
      <c r="A41" s="36" t="s">
        <v>895</v>
      </c>
      <c r="B41" s="36" t="s">
        <v>331</v>
      </c>
      <c r="C41" s="36" t="s">
        <v>554</v>
      </c>
      <c r="D41" s="38">
        <v>7</v>
      </c>
      <c r="E41" s="36" t="s">
        <v>9</v>
      </c>
      <c r="F41" s="36" t="s">
        <v>805</v>
      </c>
      <c r="G41" s="36" t="s">
        <v>804</v>
      </c>
      <c r="H41" s="50">
        <v>3768</v>
      </c>
      <c r="I41" s="36" t="s">
        <v>333</v>
      </c>
      <c r="J41" s="50">
        <v>791.28</v>
      </c>
      <c r="K41" s="36" t="s">
        <v>328</v>
      </c>
      <c r="L41" s="36" t="s">
        <v>332</v>
      </c>
      <c r="M41" s="36" t="s">
        <v>565</v>
      </c>
      <c r="N41" s="36" t="s">
        <v>452</v>
      </c>
      <c r="O41" s="36" t="s">
        <v>334</v>
      </c>
      <c r="P41" s="42">
        <v>40552</v>
      </c>
      <c r="Q41" s="36" t="s">
        <v>811</v>
      </c>
      <c r="R41" s="36" t="s">
        <v>417</v>
      </c>
      <c r="S41" s="36" t="s">
        <v>810</v>
      </c>
      <c r="T41" s="36" t="s">
        <v>328</v>
      </c>
      <c r="U41" s="36" t="s">
        <v>328</v>
      </c>
      <c r="V41" s="36" t="s">
        <v>328</v>
      </c>
      <c r="W41" s="36" t="s">
        <v>328</v>
      </c>
      <c r="X41" s="36" t="s">
        <v>328</v>
      </c>
      <c r="Y41" s="36" t="s">
        <v>328</v>
      </c>
      <c r="Z41" s="37">
        <v>-117123.14</v>
      </c>
      <c r="AA41" s="37">
        <v>-141719</v>
      </c>
      <c r="AB41" s="37">
        <v>-24595.86</v>
      </c>
      <c r="AC41" s="36" t="s">
        <v>571</v>
      </c>
      <c r="AD41" s="36" t="s">
        <v>329</v>
      </c>
      <c r="AE41" s="38">
        <v>5</v>
      </c>
    </row>
    <row r="42" spans="1:31" s="36" customFormat="1" ht="12.75" x14ac:dyDescent="0.2">
      <c r="A42" s="36" t="s">
        <v>895</v>
      </c>
      <c r="B42" s="36" t="s">
        <v>331</v>
      </c>
      <c r="C42" s="36" t="s">
        <v>554</v>
      </c>
      <c r="D42" s="38">
        <v>8</v>
      </c>
      <c r="E42" s="36" t="s">
        <v>9</v>
      </c>
      <c r="F42" s="36" t="s">
        <v>805</v>
      </c>
      <c r="G42" s="36" t="s">
        <v>804</v>
      </c>
      <c r="H42" s="50">
        <v>7286</v>
      </c>
      <c r="I42" s="36" t="s">
        <v>333</v>
      </c>
      <c r="J42" s="50">
        <v>1530.06</v>
      </c>
      <c r="K42" s="36" t="s">
        <v>328</v>
      </c>
      <c r="L42" s="36" t="s">
        <v>332</v>
      </c>
      <c r="M42" s="36" t="s">
        <v>565</v>
      </c>
      <c r="N42" s="36" t="s">
        <v>452</v>
      </c>
      <c r="O42" s="36" t="s">
        <v>334</v>
      </c>
      <c r="P42" s="42">
        <v>40552</v>
      </c>
      <c r="Q42" s="36" t="s">
        <v>811</v>
      </c>
      <c r="R42" s="36" t="s">
        <v>417</v>
      </c>
      <c r="S42" s="36" t="s">
        <v>810</v>
      </c>
      <c r="T42" s="36" t="s">
        <v>328</v>
      </c>
      <c r="U42" s="36" t="s">
        <v>328</v>
      </c>
      <c r="V42" s="36" t="s">
        <v>328</v>
      </c>
      <c r="W42" s="36" t="s">
        <v>328</v>
      </c>
      <c r="X42" s="36" t="s">
        <v>328</v>
      </c>
      <c r="Y42" s="36" t="s">
        <v>328</v>
      </c>
      <c r="Z42" s="37">
        <v>-117123.14</v>
      </c>
      <c r="AA42" s="37">
        <v>-141719</v>
      </c>
      <c r="AB42" s="37">
        <v>-24595.86</v>
      </c>
      <c r="AC42" s="36" t="s">
        <v>570</v>
      </c>
      <c r="AD42" s="36" t="s">
        <v>329</v>
      </c>
      <c r="AE42" s="38">
        <v>5</v>
      </c>
    </row>
    <row r="43" spans="1:31" s="36" customFormat="1" ht="12.75" x14ac:dyDescent="0.2">
      <c r="A43" s="36" t="s">
        <v>895</v>
      </c>
      <c r="B43" s="36" t="s">
        <v>331</v>
      </c>
      <c r="C43" s="36" t="s">
        <v>554</v>
      </c>
      <c r="D43" s="38">
        <v>9</v>
      </c>
      <c r="E43" s="36" t="s">
        <v>9</v>
      </c>
      <c r="F43" s="36" t="s">
        <v>805</v>
      </c>
      <c r="G43" s="36" t="s">
        <v>804</v>
      </c>
      <c r="H43" s="50">
        <v>3532</v>
      </c>
      <c r="I43" s="36" t="s">
        <v>333</v>
      </c>
      <c r="J43" s="50">
        <v>741.72</v>
      </c>
      <c r="K43" s="36" t="s">
        <v>328</v>
      </c>
      <c r="L43" s="36" t="s">
        <v>332</v>
      </c>
      <c r="M43" s="36" t="s">
        <v>565</v>
      </c>
      <c r="N43" s="36" t="s">
        <v>452</v>
      </c>
      <c r="O43" s="36" t="s">
        <v>334</v>
      </c>
      <c r="P43" s="42">
        <v>40552</v>
      </c>
      <c r="Q43" s="36" t="s">
        <v>811</v>
      </c>
      <c r="R43" s="36" t="s">
        <v>417</v>
      </c>
      <c r="S43" s="36" t="s">
        <v>810</v>
      </c>
      <c r="T43" s="36" t="s">
        <v>328</v>
      </c>
      <c r="U43" s="36" t="s">
        <v>328</v>
      </c>
      <c r="V43" s="36" t="s">
        <v>328</v>
      </c>
      <c r="W43" s="36" t="s">
        <v>328</v>
      </c>
      <c r="X43" s="36" t="s">
        <v>328</v>
      </c>
      <c r="Y43" s="36" t="s">
        <v>328</v>
      </c>
      <c r="Z43" s="37">
        <v>-117123.14</v>
      </c>
      <c r="AA43" s="37">
        <v>-141719</v>
      </c>
      <c r="AB43" s="37">
        <v>-24595.86</v>
      </c>
      <c r="AC43" s="36" t="s">
        <v>569</v>
      </c>
      <c r="AD43" s="36" t="s">
        <v>329</v>
      </c>
      <c r="AE43" s="38">
        <v>5</v>
      </c>
    </row>
    <row r="44" spans="1:31" s="36" customFormat="1" ht="12.75" x14ac:dyDescent="0.2">
      <c r="A44" s="36" t="s">
        <v>895</v>
      </c>
      <c r="B44" s="36" t="s">
        <v>331</v>
      </c>
      <c r="C44" s="36" t="s">
        <v>554</v>
      </c>
      <c r="D44" s="38">
        <v>10</v>
      </c>
      <c r="E44" s="36" t="s">
        <v>9</v>
      </c>
      <c r="F44" s="36" t="s">
        <v>805</v>
      </c>
      <c r="G44" s="36" t="s">
        <v>804</v>
      </c>
      <c r="H44" s="50">
        <v>5153.5</v>
      </c>
      <c r="I44" s="36" t="s">
        <v>333</v>
      </c>
      <c r="J44" s="50">
        <v>1082.24</v>
      </c>
      <c r="K44" s="36" t="s">
        <v>328</v>
      </c>
      <c r="L44" s="36" t="s">
        <v>332</v>
      </c>
      <c r="M44" s="36" t="s">
        <v>565</v>
      </c>
      <c r="N44" s="36" t="s">
        <v>452</v>
      </c>
      <c r="O44" s="36" t="s">
        <v>334</v>
      </c>
      <c r="P44" s="42">
        <v>40552</v>
      </c>
      <c r="Q44" s="36" t="s">
        <v>811</v>
      </c>
      <c r="R44" s="36" t="s">
        <v>417</v>
      </c>
      <c r="S44" s="36" t="s">
        <v>810</v>
      </c>
      <c r="T44" s="36" t="s">
        <v>328</v>
      </c>
      <c r="U44" s="36" t="s">
        <v>328</v>
      </c>
      <c r="V44" s="36" t="s">
        <v>328</v>
      </c>
      <c r="W44" s="36" t="s">
        <v>328</v>
      </c>
      <c r="X44" s="36" t="s">
        <v>328</v>
      </c>
      <c r="Y44" s="36" t="s">
        <v>328</v>
      </c>
      <c r="Z44" s="37">
        <v>-117123.14</v>
      </c>
      <c r="AA44" s="37">
        <v>-141719</v>
      </c>
      <c r="AB44" s="37">
        <v>-24595.86</v>
      </c>
      <c r="AC44" s="36" t="s">
        <v>568</v>
      </c>
      <c r="AD44" s="36" t="s">
        <v>329</v>
      </c>
      <c r="AE44" s="38">
        <v>5</v>
      </c>
    </row>
    <row r="45" spans="1:31" s="36" customFormat="1" ht="12.75" x14ac:dyDescent="0.2">
      <c r="A45" s="36" t="s">
        <v>895</v>
      </c>
      <c r="B45" s="36" t="s">
        <v>331</v>
      </c>
      <c r="C45" s="36" t="s">
        <v>554</v>
      </c>
      <c r="D45" s="38">
        <v>11</v>
      </c>
      <c r="E45" s="36" t="s">
        <v>9</v>
      </c>
      <c r="F45" s="36" t="s">
        <v>805</v>
      </c>
      <c r="G45" s="36" t="s">
        <v>804</v>
      </c>
      <c r="H45" s="50">
        <v>3176.5</v>
      </c>
      <c r="I45" s="36" t="s">
        <v>333</v>
      </c>
      <c r="J45" s="50">
        <v>667.07</v>
      </c>
      <c r="K45" s="36" t="s">
        <v>328</v>
      </c>
      <c r="L45" s="36" t="s">
        <v>332</v>
      </c>
      <c r="M45" s="36" t="s">
        <v>565</v>
      </c>
      <c r="N45" s="36" t="s">
        <v>452</v>
      </c>
      <c r="O45" s="36" t="s">
        <v>334</v>
      </c>
      <c r="P45" s="42">
        <v>40552</v>
      </c>
      <c r="Q45" s="36" t="s">
        <v>811</v>
      </c>
      <c r="R45" s="36" t="s">
        <v>417</v>
      </c>
      <c r="S45" s="36" t="s">
        <v>810</v>
      </c>
      <c r="T45" s="36" t="s">
        <v>328</v>
      </c>
      <c r="U45" s="36" t="s">
        <v>328</v>
      </c>
      <c r="V45" s="36" t="s">
        <v>328</v>
      </c>
      <c r="W45" s="36" t="s">
        <v>328</v>
      </c>
      <c r="X45" s="36" t="s">
        <v>328</v>
      </c>
      <c r="Y45" s="36" t="s">
        <v>328</v>
      </c>
      <c r="Z45" s="37">
        <v>-117123.14</v>
      </c>
      <c r="AA45" s="37">
        <v>-141719</v>
      </c>
      <c r="AB45" s="37">
        <v>-24595.86</v>
      </c>
      <c r="AC45" s="36" t="s">
        <v>567</v>
      </c>
      <c r="AD45" s="36" t="s">
        <v>329</v>
      </c>
      <c r="AE45" s="38">
        <v>5</v>
      </c>
    </row>
    <row r="46" spans="1:31" s="36" customFormat="1" ht="12.75" x14ac:dyDescent="0.2">
      <c r="A46" s="36" t="s">
        <v>895</v>
      </c>
      <c r="B46" s="36" t="s">
        <v>331</v>
      </c>
      <c r="C46" s="36" t="s">
        <v>554</v>
      </c>
      <c r="D46" s="38">
        <v>12</v>
      </c>
      <c r="E46" s="36" t="s">
        <v>9</v>
      </c>
      <c r="F46" s="36" t="s">
        <v>805</v>
      </c>
      <c r="G46" s="36" t="s">
        <v>804</v>
      </c>
      <c r="H46" s="50">
        <v>3006</v>
      </c>
      <c r="I46" s="36" t="s">
        <v>333</v>
      </c>
      <c r="J46" s="50">
        <v>631.26</v>
      </c>
      <c r="K46" s="36" t="s">
        <v>328</v>
      </c>
      <c r="L46" s="36" t="s">
        <v>332</v>
      </c>
      <c r="M46" s="36" t="s">
        <v>565</v>
      </c>
      <c r="N46" s="36" t="s">
        <v>452</v>
      </c>
      <c r="O46" s="36" t="s">
        <v>334</v>
      </c>
      <c r="P46" s="42">
        <v>40552</v>
      </c>
      <c r="Q46" s="36" t="s">
        <v>811</v>
      </c>
      <c r="R46" s="36" t="s">
        <v>417</v>
      </c>
      <c r="S46" s="36" t="s">
        <v>810</v>
      </c>
      <c r="T46" s="36" t="s">
        <v>328</v>
      </c>
      <c r="U46" s="36" t="s">
        <v>328</v>
      </c>
      <c r="V46" s="36" t="s">
        <v>328</v>
      </c>
      <c r="W46" s="36" t="s">
        <v>328</v>
      </c>
      <c r="X46" s="36" t="s">
        <v>328</v>
      </c>
      <c r="Y46" s="36" t="s">
        <v>328</v>
      </c>
      <c r="Z46" s="37">
        <v>-117123.14</v>
      </c>
      <c r="AA46" s="37">
        <v>-141719</v>
      </c>
      <c r="AB46" s="37">
        <v>-24595.86</v>
      </c>
      <c r="AC46" s="36" t="s">
        <v>566</v>
      </c>
      <c r="AD46" s="36" t="s">
        <v>329</v>
      </c>
      <c r="AE46" s="38">
        <v>5</v>
      </c>
    </row>
    <row r="47" spans="1:31" s="36" customFormat="1" ht="12.75" x14ac:dyDescent="0.2">
      <c r="A47" s="36" t="s">
        <v>898</v>
      </c>
      <c r="B47" s="36" t="s">
        <v>331</v>
      </c>
      <c r="C47" s="36" t="s">
        <v>554</v>
      </c>
      <c r="D47" s="38">
        <v>13</v>
      </c>
      <c r="E47" s="36" t="s">
        <v>9</v>
      </c>
      <c r="F47" s="36" t="s">
        <v>805</v>
      </c>
      <c r="G47" s="36" t="s">
        <v>804</v>
      </c>
      <c r="H47" s="50">
        <v>6633</v>
      </c>
      <c r="I47" s="36" t="s">
        <v>333</v>
      </c>
      <c r="J47" s="50">
        <v>1392.93</v>
      </c>
      <c r="K47" s="36" t="s">
        <v>328</v>
      </c>
      <c r="L47" s="36" t="s">
        <v>332</v>
      </c>
      <c r="M47" s="36" t="s">
        <v>563</v>
      </c>
      <c r="N47" s="36" t="s">
        <v>452</v>
      </c>
      <c r="O47" s="36" t="s">
        <v>432</v>
      </c>
      <c r="P47" s="42">
        <v>40531</v>
      </c>
      <c r="Q47" s="36" t="s">
        <v>837</v>
      </c>
      <c r="R47" s="36" t="s">
        <v>417</v>
      </c>
      <c r="S47" s="36" t="s">
        <v>810</v>
      </c>
      <c r="T47" s="36" t="s">
        <v>328</v>
      </c>
      <c r="U47" s="36" t="s">
        <v>328</v>
      </c>
      <c r="V47" s="36" t="s">
        <v>328</v>
      </c>
      <c r="W47" s="36" t="s">
        <v>328</v>
      </c>
      <c r="X47" s="36" t="s">
        <v>328</v>
      </c>
      <c r="Y47" s="36" t="s">
        <v>328</v>
      </c>
      <c r="Z47" s="37">
        <v>-117123.14</v>
      </c>
      <c r="AA47" s="37">
        <v>-141719</v>
      </c>
      <c r="AB47" s="37">
        <v>-24595.86</v>
      </c>
      <c r="AC47" s="36" t="s">
        <v>564</v>
      </c>
      <c r="AD47" s="36" t="s">
        <v>329</v>
      </c>
      <c r="AE47" s="38">
        <v>5</v>
      </c>
    </row>
    <row r="48" spans="1:31" s="36" customFormat="1" ht="12.75" x14ac:dyDescent="0.2">
      <c r="A48" s="36" t="s">
        <v>892</v>
      </c>
      <c r="B48" s="36" t="s">
        <v>331</v>
      </c>
      <c r="C48" s="36" t="s">
        <v>554</v>
      </c>
      <c r="D48" s="38">
        <v>14</v>
      </c>
      <c r="E48" s="36" t="s">
        <v>9</v>
      </c>
      <c r="F48" s="36" t="s">
        <v>805</v>
      </c>
      <c r="G48" s="36" t="s">
        <v>804</v>
      </c>
      <c r="H48" s="50">
        <v>2444</v>
      </c>
      <c r="I48" s="36" t="s">
        <v>333</v>
      </c>
      <c r="J48" s="50">
        <v>513.24</v>
      </c>
      <c r="K48" s="36" t="s">
        <v>328</v>
      </c>
      <c r="L48" s="36" t="s">
        <v>332</v>
      </c>
      <c r="M48" s="36" t="s">
        <v>556</v>
      </c>
      <c r="N48" s="36" t="s">
        <v>452</v>
      </c>
      <c r="O48" s="36" t="s">
        <v>9</v>
      </c>
      <c r="P48" s="42">
        <v>40002</v>
      </c>
      <c r="Q48" s="36" t="s">
        <v>825</v>
      </c>
      <c r="R48" s="36" t="s">
        <v>417</v>
      </c>
      <c r="S48" s="36" t="s">
        <v>810</v>
      </c>
      <c r="T48" s="36" t="s">
        <v>328</v>
      </c>
      <c r="U48" s="36" t="s">
        <v>328</v>
      </c>
      <c r="V48" s="36" t="s">
        <v>328</v>
      </c>
      <c r="W48" s="36" t="s">
        <v>328</v>
      </c>
      <c r="X48" s="36" t="s">
        <v>328</v>
      </c>
      <c r="Y48" s="36" t="s">
        <v>328</v>
      </c>
      <c r="Z48" s="37">
        <v>-117123.14</v>
      </c>
      <c r="AA48" s="37">
        <v>-141719</v>
      </c>
      <c r="AB48" s="37">
        <v>-24595.86</v>
      </c>
      <c r="AC48" s="36" t="s">
        <v>562</v>
      </c>
      <c r="AD48" s="36" t="s">
        <v>329</v>
      </c>
      <c r="AE48" s="38">
        <v>5</v>
      </c>
    </row>
    <row r="49" spans="1:31" s="36" customFormat="1" ht="12.75" x14ac:dyDescent="0.2">
      <c r="A49" s="36" t="s">
        <v>897</v>
      </c>
      <c r="B49" s="36" t="s">
        <v>331</v>
      </c>
      <c r="C49" s="36" t="s">
        <v>554</v>
      </c>
      <c r="D49" s="38">
        <v>15</v>
      </c>
      <c r="E49" s="36" t="s">
        <v>9</v>
      </c>
      <c r="F49" s="36" t="s">
        <v>805</v>
      </c>
      <c r="G49" s="36" t="s">
        <v>804</v>
      </c>
      <c r="H49" s="50">
        <v>9914</v>
      </c>
      <c r="I49" s="36" t="s">
        <v>333</v>
      </c>
      <c r="J49" s="50">
        <v>2081.94</v>
      </c>
      <c r="K49" s="36" t="s">
        <v>328</v>
      </c>
      <c r="L49" s="36" t="s">
        <v>332</v>
      </c>
      <c r="M49" s="36" t="s">
        <v>560</v>
      </c>
      <c r="N49" s="36" t="s">
        <v>452</v>
      </c>
      <c r="O49" s="36" t="s">
        <v>9</v>
      </c>
      <c r="P49" s="42">
        <v>40060</v>
      </c>
      <c r="Q49" s="36" t="s">
        <v>414</v>
      </c>
      <c r="R49" s="36" t="s">
        <v>417</v>
      </c>
      <c r="S49" s="36" t="s">
        <v>810</v>
      </c>
      <c r="T49" s="36" t="s">
        <v>328</v>
      </c>
      <c r="U49" s="36" t="s">
        <v>328</v>
      </c>
      <c r="V49" s="36" t="s">
        <v>328</v>
      </c>
      <c r="W49" s="36" t="s">
        <v>328</v>
      </c>
      <c r="X49" s="36" t="s">
        <v>328</v>
      </c>
      <c r="Y49" s="36" t="s">
        <v>328</v>
      </c>
      <c r="Z49" s="37">
        <v>-117123.14</v>
      </c>
      <c r="AA49" s="37">
        <v>-141719</v>
      </c>
      <c r="AB49" s="37">
        <v>-24595.86</v>
      </c>
      <c r="AC49" s="36" t="s">
        <v>561</v>
      </c>
      <c r="AD49" s="36" t="s">
        <v>329</v>
      </c>
      <c r="AE49" s="38">
        <v>5</v>
      </c>
    </row>
    <row r="50" spans="1:31" s="36" customFormat="1" ht="12.75" x14ac:dyDescent="0.2">
      <c r="A50" s="36" t="s">
        <v>892</v>
      </c>
      <c r="B50" s="36" t="s">
        <v>331</v>
      </c>
      <c r="C50" s="36" t="s">
        <v>554</v>
      </c>
      <c r="D50" s="38">
        <v>16</v>
      </c>
      <c r="E50" s="36" t="s">
        <v>9</v>
      </c>
      <c r="F50" s="36" t="s">
        <v>805</v>
      </c>
      <c r="G50" s="36" t="s">
        <v>804</v>
      </c>
      <c r="H50" s="50">
        <v>8644.14</v>
      </c>
      <c r="I50" s="36" t="s">
        <v>333</v>
      </c>
      <c r="J50" s="50">
        <v>1815.27</v>
      </c>
      <c r="K50" s="36" t="s">
        <v>328</v>
      </c>
      <c r="L50" s="36" t="s">
        <v>332</v>
      </c>
      <c r="M50" s="36" t="s">
        <v>556</v>
      </c>
      <c r="N50" s="36" t="s">
        <v>452</v>
      </c>
      <c r="O50" s="36" t="s">
        <v>9</v>
      </c>
      <c r="P50" s="42">
        <v>40006</v>
      </c>
      <c r="Q50" s="36" t="s">
        <v>838</v>
      </c>
      <c r="R50" s="36" t="s">
        <v>417</v>
      </c>
      <c r="S50" s="36" t="s">
        <v>810</v>
      </c>
      <c r="T50" s="36" t="s">
        <v>328</v>
      </c>
      <c r="U50" s="36" t="s">
        <v>328</v>
      </c>
      <c r="V50" s="36" t="s">
        <v>328</v>
      </c>
      <c r="W50" s="36" t="s">
        <v>328</v>
      </c>
      <c r="X50" s="36" t="s">
        <v>328</v>
      </c>
      <c r="Y50" s="36" t="s">
        <v>328</v>
      </c>
      <c r="Z50" s="37">
        <v>-117123.14</v>
      </c>
      <c r="AA50" s="37">
        <v>-141719</v>
      </c>
      <c r="AB50" s="37">
        <v>-24595.86</v>
      </c>
      <c r="AC50" s="36" t="s">
        <v>559</v>
      </c>
      <c r="AD50" s="36" t="s">
        <v>329</v>
      </c>
      <c r="AE50" s="38">
        <v>5</v>
      </c>
    </row>
    <row r="51" spans="1:31" s="36" customFormat="1" ht="12.75" x14ac:dyDescent="0.2">
      <c r="A51" s="36" t="s">
        <v>320</v>
      </c>
      <c r="B51" s="36" t="s">
        <v>331</v>
      </c>
      <c r="C51" s="36" t="s">
        <v>554</v>
      </c>
      <c r="D51" s="38">
        <v>17</v>
      </c>
      <c r="E51" s="36" t="s">
        <v>9</v>
      </c>
      <c r="F51" s="36" t="s">
        <v>805</v>
      </c>
      <c r="G51" s="36" t="s">
        <v>804</v>
      </c>
      <c r="H51" s="50">
        <v>6352.5</v>
      </c>
      <c r="I51" s="36" t="s">
        <v>333</v>
      </c>
      <c r="J51" s="50">
        <v>1334.03</v>
      </c>
      <c r="K51" s="36" t="s">
        <v>328</v>
      </c>
      <c r="L51" s="36" t="s">
        <v>332</v>
      </c>
      <c r="M51" s="36" t="s">
        <v>556</v>
      </c>
      <c r="N51" s="36" t="s">
        <v>452</v>
      </c>
      <c r="O51" s="36" t="s">
        <v>9</v>
      </c>
      <c r="P51" s="42">
        <v>40590</v>
      </c>
      <c r="Q51" s="36" t="s">
        <v>486</v>
      </c>
      <c r="R51" s="36" t="s">
        <v>417</v>
      </c>
      <c r="S51" s="36" t="s">
        <v>810</v>
      </c>
      <c r="T51" s="36" t="s">
        <v>328</v>
      </c>
      <c r="U51" s="36" t="s">
        <v>328</v>
      </c>
      <c r="V51" s="36" t="s">
        <v>328</v>
      </c>
      <c r="W51" s="36" t="s">
        <v>328</v>
      </c>
      <c r="X51" s="36" t="s">
        <v>328</v>
      </c>
      <c r="Y51" s="36" t="s">
        <v>328</v>
      </c>
      <c r="Z51" s="37">
        <v>-117123.14</v>
      </c>
      <c r="AA51" s="37">
        <v>-141719</v>
      </c>
      <c r="AB51" s="37">
        <v>-24595.86</v>
      </c>
      <c r="AC51" s="36" t="s">
        <v>558</v>
      </c>
      <c r="AD51" s="36" t="s">
        <v>329</v>
      </c>
      <c r="AE51" s="38">
        <v>5</v>
      </c>
    </row>
    <row r="52" spans="1:31" s="36" customFormat="1" ht="12.75" x14ac:dyDescent="0.2">
      <c r="A52" s="36" t="s">
        <v>321</v>
      </c>
      <c r="B52" s="36" t="s">
        <v>331</v>
      </c>
      <c r="C52" s="36" t="s">
        <v>554</v>
      </c>
      <c r="D52" s="38">
        <v>18</v>
      </c>
      <c r="E52" s="36" t="s">
        <v>9</v>
      </c>
      <c r="F52" s="36" t="s">
        <v>805</v>
      </c>
      <c r="G52" s="36" t="s">
        <v>804</v>
      </c>
      <c r="H52" s="50">
        <v>7793.5</v>
      </c>
      <c r="I52" s="36" t="s">
        <v>333</v>
      </c>
      <c r="J52" s="50">
        <v>1636.64</v>
      </c>
      <c r="K52" s="36" t="s">
        <v>328</v>
      </c>
      <c r="L52" s="36" t="s">
        <v>332</v>
      </c>
      <c r="M52" s="36" t="s">
        <v>556</v>
      </c>
      <c r="N52" s="36" t="s">
        <v>452</v>
      </c>
      <c r="O52" s="36" t="s">
        <v>9</v>
      </c>
      <c r="P52" s="42">
        <v>40755</v>
      </c>
      <c r="Q52" s="36" t="s">
        <v>555</v>
      </c>
      <c r="R52" s="36" t="s">
        <v>417</v>
      </c>
      <c r="S52" s="36" t="s">
        <v>810</v>
      </c>
      <c r="T52" s="36" t="s">
        <v>328</v>
      </c>
      <c r="U52" s="36" t="s">
        <v>328</v>
      </c>
      <c r="V52" s="36" t="s">
        <v>328</v>
      </c>
      <c r="W52" s="36" t="s">
        <v>328</v>
      </c>
      <c r="X52" s="36" t="s">
        <v>328</v>
      </c>
      <c r="Y52" s="36" t="s">
        <v>328</v>
      </c>
      <c r="Z52" s="37">
        <v>-117123.14</v>
      </c>
      <c r="AA52" s="37">
        <v>-141719</v>
      </c>
      <c r="AB52" s="37">
        <v>-24595.86</v>
      </c>
      <c r="AC52" s="36" t="s">
        <v>557</v>
      </c>
      <c r="AD52" s="36" t="s">
        <v>329</v>
      </c>
      <c r="AE52" s="38">
        <v>5</v>
      </c>
    </row>
    <row r="53" spans="1:31" s="36" customFormat="1" ht="12.75" x14ac:dyDescent="0.2">
      <c r="A53" s="36" t="s">
        <v>320</v>
      </c>
      <c r="B53" s="36" t="s">
        <v>331</v>
      </c>
      <c r="C53" s="36" t="s">
        <v>669</v>
      </c>
      <c r="D53" s="38">
        <v>1</v>
      </c>
      <c r="E53" s="36" t="s">
        <v>9</v>
      </c>
      <c r="F53" s="36" t="s">
        <v>805</v>
      </c>
      <c r="G53" s="36" t="s">
        <v>804</v>
      </c>
      <c r="H53" s="50">
        <v>-17389</v>
      </c>
      <c r="I53" s="36" t="s">
        <v>330</v>
      </c>
      <c r="J53" s="50">
        <v>0</v>
      </c>
      <c r="K53" s="36" t="s">
        <v>328</v>
      </c>
      <c r="L53" s="36" t="s">
        <v>328</v>
      </c>
      <c r="M53" s="36" t="s">
        <v>328</v>
      </c>
      <c r="N53" s="36" t="s">
        <v>328</v>
      </c>
      <c r="O53" s="36" t="s">
        <v>328</v>
      </c>
      <c r="P53" s="42">
        <v>40018</v>
      </c>
      <c r="Q53" s="36" t="s">
        <v>822</v>
      </c>
      <c r="R53" s="36" t="s">
        <v>412</v>
      </c>
      <c r="S53" s="36" t="s">
        <v>802</v>
      </c>
      <c r="T53" s="36" t="s">
        <v>328</v>
      </c>
      <c r="U53" s="36" t="s">
        <v>328</v>
      </c>
      <c r="V53" s="36" t="s">
        <v>328</v>
      </c>
      <c r="W53" s="36" t="s">
        <v>328</v>
      </c>
      <c r="X53" s="36" t="s">
        <v>328</v>
      </c>
      <c r="Y53" s="36" t="s">
        <v>328</v>
      </c>
      <c r="Z53" s="37">
        <v>17389</v>
      </c>
      <c r="AA53" s="37">
        <v>17389</v>
      </c>
      <c r="AB53" s="37">
        <v>0</v>
      </c>
      <c r="AC53" s="36" t="s">
        <v>670</v>
      </c>
      <c r="AD53" s="36" t="s">
        <v>329</v>
      </c>
      <c r="AE53" s="38">
        <v>9</v>
      </c>
    </row>
    <row r="54" spans="1:31" s="36" customFormat="1" ht="12.75" x14ac:dyDescent="0.2">
      <c r="A54" s="36" t="s">
        <v>326</v>
      </c>
      <c r="B54" s="36" t="s">
        <v>331</v>
      </c>
      <c r="C54" s="36" t="s">
        <v>706</v>
      </c>
      <c r="D54" s="38">
        <v>1</v>
      </c>
      <c r="E54" s="36" t="s">
        <v>9</v>
      </c>
      <c r="F54" s="36" t="s">
        <v>805</v>
      </c>
      <c r="G54" s="36" t="s">
        <v>804</v>
      </c>
      <c r="H54" s="50">
        <v>29133</v>
      </c>
      <c r="I54" s="36" t="s">
        <v>330</v>
      </c>
      <c r="J54" s="50">
        <v>0</v>
      </c>
      <c r="K54" s="36" t="s">
        <v>328</v>
      </c>
      <c r="L54" s="36" t="s">
        <v>328</v>
      </c>
      <c r="M54" s="36" t="s">
        <v>328</v>
      </c>
      <c r="N54" s="36" t="s">
        <v>328</v>
      </c>
      <c r="O54" s="36" t="s">
        <v>328</v>
      </c>
      <c r="P54" s="42">
        <v>40032</v>
      </c>
      <c r="Q54" s="36" t="s">
        <v>840</v>
      </c>
      <c r="R54" s="36" t="s">
        <v>412</v>
      </c>
      <c r="S54" s="36" t="s">
        <v>802</v>
      </c>
      <c r="T54" s="36" t="s">
        <v>328</v>
      </c>
      <c r="U54" s="36" t="s">
        <v>328</v>
      </c>
      <c r="V54" s="36" t="s">
        <v>328</v>
      </c>
      <c r="W54" s="36" t="s">
        <v>328</v>
      </c>
      <c r="X54" s="36" t="s">
        <v>328</v>
      </c>
      <c r="Y54" s="36" t="s">
        <v>328</v>
      </c>
      <c r="Z54" s="37">
        <v>-29133</v>
      </c>
      <c r="AA54" s="37">
        <v>-29133</v>
      </c>
      <c r="AB54" s="37">
        <v>0</v>
      </c>
      <c r="AC54" s="36" t="s">
        <v>707</v>
      </c>
      <c r="AD54" s="36" t="s">
        <v>329</v>
      </c>
      <c r="AE54" s="38">
        <v>10</v>
      </c>
    </row>
    <row r="55" spans="1:31" s="36" customFormat="1" ht="12.75" x14ac:dyDescent="0.2">
      <c r="A55" s="36" t="s">
        <v>320</v>
      </c>
      <c r="B55" s="36" t="s">
        <v>331</v>
      </c>
      <c r="C55" s="36" t="s">
        <v>704</v>
      </c>
      <c r="D55" s="38">
        <v>1</v>
      </c>
      <c r="E55" s="36" t="s">
        <v>9</v>
      </c>
      <c r="F55" s="36" t="s">
        <v>805</v>
      </c>
      <c r="G55" s="36" t="s">
        <v>804</v>
      </c>
      <c r="H55" s="50">
        <v>3785.33</v>
      </c>
      <c r="I55" s="36" t="s">
        <v>330</v>
      </c>
      <c r="J55" s="50">
        <v>0</v>
      </c>
      <c r="K55" s="36" t="s">
        <v>328</v>
      </c>
      <c r="L55" s="36" t="s">
        <v>328</v>
      </c>
      <c r="M55" s="36" t="s">
        <v>328</v>
      </c>
      <c r="N55" s="36" t="s">
        <v>328</v>
      </c>
      <c r="O55" s="36" t="s">
        <v>328</v>
      </c>
      <c r="P55" s="42">
        <v>40012</v>
      </c>
      <c r="Q55" s="36" t="s">
        <v>803</v>
      </c>
      <c r="R55" s="36" t="s">
        <v>412</v>
      </c>
      <c r="S55" s="36" t="s">
        <v>802</v>
      </c>
      <c r="T55" s="36" t="s">
        <v>328</v>
      </c>
      <c r="U55" s="36" t="s">
        <v>328</v>
      </c>
      <c r="V55" s="36" t="s">
        <v>328</v>
      </c>
      <c r="W55" s="36" t="s">
        <v>328</v>
      </c>
      <c r="X55" s="36" t="s">
        <v>328</v>
      </c>
      <c r="Y55" s="36" t="s">
        <v>328</v>
      </c>
      <c r="Z55" s="37">
        <v>-3785.33</v>
      </c>
      <c r="AA55" s="37">
        <v>-3785.33</v>
      </c>
      <c r="AB55" s="37">
        <v>0</v>
      </c>
      <c r="AC55" s="36" t="s">
        <v>705</v>
      </c>
      <c r="AD55" s="36" t="s">
        <v>329</v>
      </c>
      <c r="AE55" s="38">
        <v>10</v>
      </c>
    </row>
    <row r="56" spans="1:31" s="36" customFormat="1" ht="12.75" x14ac:dyDescent="0.2">
      <c r="A56" s="36" t="s">
        <v>320</v>
      </c>
      <c r="B56" s="36" t="s">
        <v>331</v>
      </c>
      <c r="C56" s="36" t="s">
        <v>703</v>
      </c>
      <c r="D56" s="38">
        <v>1</v>
      </c>
      <c r="E56" s="36" t="s">
        <v>9</v>
      </c>
      <c r="F56" s="36" t="s">
        <v>805</v>
      </c>
      <c r="G56" s="36" t="s">
        <v>804</v>
      </c>
      <c r="H56" s="50">
        <v>29401</v>
      </c>
      <c r="I56" s="36" t="s">
        <v>330</v>
      </c>
      <c r="J56" s="50">
        <v>0</v>
      </c>
      <c r="K56" s="36" t="s">
        <v>328</v>
      </c>
      <c r="L56" s="36" t="s">
        <v>328</v>
      </c>
      <c r="M56" s="36" t="s">
        <v>328</v>
      </c>
      <c r="N56" s="36" t="s">
        <v>328</v>
      </c>
      <c r="O56" s="36" t="s">
        <v>328</v>
      </c>
      <c r="P56" s="42">
        <v>40589</v>
      </c>
      <c r="Q56" s="36" t="s">
        <v>415</v>
      </c>
      <c r="R56" s="36" t="s">
        <v>417</v>
      </c>
      <c r="S56" s="36" t="s">
        <v>810</v>
      </c>
      <c r="T56" s="36" t="s">
        <v>328</v>
      </c>
      <c r="U56" s="36" t="s">
        <v>328</v>
      </c>
      <c r="V56" s="36" t="s">
        <v>328</v>
      </c>
      <c r="W56" s="36" t="s">
        <v>328</v>
      </c>
      <c r="X56" s="36" t="s">
        <v>328</v>
      </c>
      <c r="Y56" s="36" t="s">
        <v>328</v>
      </c>
      <c r="Z56" s="37">
        <v>-9894</v>
      </c>
      <c r="AA56" s="37">
        <v>-9894</v>
      </c>
      <c r="AB56" s="37">
        <v>0</v>
      </c>
      <c r="AC56" s="36" t="s">
        <v>839</v>
      </c>
      <c r="AD56" s="36" t="s">
        <v>329</v>
      </c>
      <c r="AE56" s="38">
        <v>10</v>
      </c>
    </row>
    <row r="57" spans="1:31" s="36" customFormat="1" ht="12.75" x14ac:dyDescent="0.2">
      <c r="A57" s="36" t="s">
        <v>895</v>
      </c>
      <c r="B57" s="36" t="s">
        <v>331</v>
      </c>
      <c r="C57" s="36" t="s">
        <v>708</v>
      </c>
      <c r="D57" s="38">
        <v>1</v>
      </c>
      <c r="E57" s="36" t="s">
        <v>334</v>
      </c>
      <c r="F57" s="36" t="s">
        <v>805</v>
      </c>
      <c r="G57" s="36" t="s">
        <v>804</v>
      </c>
      <c r="H57" s="50">
        <v>11728.71</v>
      </c>
      <c r="I57" s="36" t="s">
        <v>333</v>
      </c>
      <c r="J57" s="50">
        <v>2463.02</v>
      </c>
      <c r="K57" s="36" t="s">
        <v>328</v>
      </c>
      <c r="L57" s="36" t="s">
        <v>328</v>
      </c>
      <c r="M57" s="36" t="s">
        <v>328</v>
      </c>
      <c r="N57" s="36" t="s">
        <v>328</v>
      </c>
      <c r="O57" s="36" t="s">
        <v>328</v>
      </c>
      <c r="P57" s="42">
        <v>40552</v>
      </c>
      <c r="Q57" s="36" t="s">
        <v>811</v>
      </c>
      <c r="R57" s="36" t="s">
        <v>417</v>
      </c>
      <c r="S57" s="36" t="s">
        <v>810</v>
      </c>
      <c r="T57" s="36" t="s">
        <v>328</v>
      </c>
      <c r="U57" s="36" t="s">
        <v>328</v>
      </c>
      <c r="V57" s="36" t="s">
        <v>328</v>
      </c>
      <c r="W57" s="36" t="s">
        <v>328</v>
      </c>
      <c r="X57" s="36" t="s">
        <v>328</v>
      </c>
      <c r="Y57" s="36" t="s">
        <v>328</v>
      </c>
      <c r="Z57" s="37">
        <v>-121272</v>
      </c>
      <c r="AA57" s="37">
        <v>-146739</v>
      </c>
      <c r="AB57" s="37">
        <v>-25467</v>
      </c>
      <c r="AC57" s="36" t="s">
        <v>718</v>
      </c>
      <c r="AD57" s="36" t="s">
        <v>329</v>
      </c>
      <c r="AE57" s="38">
        <v>10</v>
      </c>
    </row>
    <row r="58" spans="1:31" s="36" customFormat="1" ht="12.75" x14ac:dyDescent="0.2">
      <c r="A58" s="36" t="s">
        <v>897</v>
      </c>
      <c r="B58" s="36" t="s">
        <v>331</v>
      </c>
      <c r="C58" s="36" t="s">
        <v>708</v>
      </c>
      <c r="D58" s="38">
        <v>2</v>
      </c>
      <c r="E58" s="36" t="s">
        <v>334</v>
      </c>
      <c r="F58" s="36" t="s">
        <v>805</v>
      </c>
      <c r="G58" s="36" t="s">
        <v>804</v>
      </c>
      <c r="H58" s="50">
        <v>4377</v>
      </c>
      <c r="I58" s="36" t="s">
        <v>333</v>
      </c>
      <c r="J58" s="50">
        <v>919.16</v>
      </c>
      <c r="K58" s="36" t="s">
        <v>328</v>
      </c>
      <c r="L58" s="36" t="s">
        <v>332</v>
      </c>
      <c r="M58" s="36" t="s">
        <v>560</v>
      </c>
      <c r="N58" s="36" t="s">
        <v>452</v>
      </c>
      <c r="O58" s="36" t="s">
        <v>9</v>
      </c>
      <c r="P58" s="42">
        <v>40060</v>
      </c>
      <c r="Q58" s="36" t="s">
        <v>414</v>
      </c>
      <c r="R58" s="36" t="s">
        <v>417</v>
      </c>
      <c r="S58" s="36" t="s">
        <v>810</v>
      </c>
      <c r="T58" s="36" t="s">
        <v>328</v>
      </c>
      <c r="U58" s="36" t="s">
        <v>328</v>
      </c>
      <c r="V58" s="36" t="s">
        <v>328</v>
      </c>
      <c r="W58" s="36" t="s">
        <v>328</v>
      </c>
      <c r="X58" s="36" t="s">
        <v>328</v>
      </c>
      <c r="Y58" s="36" t="s">
        <v>328</v>
      </c>
      <c r="Z58" s="37">
        <v>-121272</v>
      </c>
      <c r="AA58" s="37">
        <v>-146739</v>
      </c>
      <c r="AB58" s="37">
        <v>-25467</v>
      </c>
      <c r="AC58" s="36" t="s">
        <v>717</v>
      </c>
      <c r="AD58" s="36" t="s">
        <v>329</v>
      </c>
      <c r="AE58" s="38">
        <v>10</v>
      </c>
    </row>
    <row r="59" spans="1:31" s="36" customFormat="1" ht="12.75" x14ac:dyDescent="0.2">
      <c r="A59" s="36" t="s">
        <v>897</v>
      </c>
      <c r="B59" s="36" t="s">
        <v>331</v>
      </c>
      <c r="C59" s="36" t="s">
        <v>708</v>
      </c>
      <c r="D59" s="38">
        <v>3</v>
      </c>
      <c r="E59" s="36" t="s">
        <v>334</v>
      </c>
      <c r="F59" s="36" t="s">
        <v>805</v>
      </c>
      <c r="G59" s="36" t="s">
        <v>804</v>
      </c>
      <c r="H59" s="50">
        <v>9197.58</v>
      </c>
      <c r="I59" s="36" t="s">
        <v>333</v>
      </c>
      <c r="J59" s="50">
        <v>1931.48</v>
      </c>
      <c r="K59" s="36" t="s">
        <v>328</v>
      </c>
      <c r="L59" s="36" t="s">
        <v>332</v>
      </c>
      <c r="M59" s="36" t="s">
        <v>560</v>
      </c>
      <c r="N59" s="36" t="s">
        <v>452</v>
      </c>
      <c r="O59" s="36" t="s">
        <v>9</v>
      </c>
      <c r="P59" s="42">
        <v>40060</v>
      </c>
      <c r="Q59" s="36" t="s">
        <v>414</v>
      </c>
      <c r="R59" s="36" t="s">
        <v>417</v>
      </c>
      <c r="S59" s="36" t="s">
        <v>810</v>
      </c>
      <c r="T59" s="36" t="s">
        <v>328</v>
      </c>
      <c r="U59" s="36" t="s">
        <v>328</v>
      </c>
      <c r="V59" s="36" t="s">
        <v>328</v>
      </c>
      <c r="W59" s="36" t="s">
        <v>328</v>
      </c>
      <c r="X59" s="36" t="s">
        <v>328</v>
      </c>
      <c r="Y59" s="36" t="s">
        <v>328</v>
      </c>
      <c r="Z59" s="37">
        <v>-121272</v>
      </c>
      <c r="AA59" s="37">
        <v>-146739</v>
      </c>
      <c r="AB59" s="37">
        <v>-25467</v>
      </c>
      <c r="AC59" s="36" t="s">
        <v>716</v>
      </c>
      <c r="AD59" s="36" t="s">
        <v>329</v>
      </c>
      <c r="AE59" s="38">
        <v>10</v>
      </c>
    </row>
    <row r="60" spans="1:31" s="36" customFormat="1" ht="12.75" x14ac:dyDescent="0.2">
      <c r="A60" s="36" t="s">
        <v>891</v>
      </c>
      <c r="B60" s="36" t="s">
        <v>331</v>
      </c>
      <c r="C60" s="36" t="s">
        <v>708</v>
      </c>
      <c r="D60" s="38">
        <v>4</v>
      </c>
      <c r="E60" s="36" t="s">
        <v>334</v>
      </c>
      <c r="F60" s="36" t="s">
        <v>805</v>
      </c>
      <c r="G60" s="36" t="s">
        <v>804</v>
      </c>
      <c r="H60" s="50">
        <v>18454.18</v>
      </c>
      <c r="I60" s="36" t="s">
        <v>333</v>
      </c>
      <c r="J60" s="50">
        <v>3875.36</v>
      </c>
      <c r="K60" s="36" t="s">
        <v>328</v>
      </c>
      <c r="L60" s="36" t="s">
        <v>332</v>
      </c>
      <c r="M60" s="36" t="s">
        <v>556</v>
      </c>
      <c r="N60" s="36" t="s">
        <v>452</v>
      </c>
      <c r="O60" s="36" t="s">
        <v>9</v>
      </c>
      <c r="P60" s="42">
        <v>40045</v>
      </c>
      <c r="Q60" s="36" t="s">
        <v>433</v>
      </c>
      <c r="R60" s="36" t="s">
        <v>417</v>
      </c>
      <c r="S60" s="36" t="s">
        <v>810</v>
      </c>
      <c r="T60" s="36" t="s">
        <v>328</v>
      </c>
      <c r="U60" s="36" t="s">
        <v>328</v>
      </c>
      <c r="V60" s="36" t="s">
        <v>328</v>
      </c>
      <c r="W60" s="36" t="s">
        <v>328</v>
      </c>
      <c r="X60" s="36" t="s">
        <v>328</v>
      </c>
      <c r="Y60" s="36" t="s">
        <v>328</v>
      </c>
      <c r="Z60" s="37">
        <v>-121272</v>
      </c>
      <c r="AA60" s="37">
        <v>-146739</v>
      </c>
      <c r="AB60" s="37">
        <v>-25467</v>
      </c>
      <c r="AC60" s="36" t="s">
        <v>715</v>
      </c>
      <c r="AD60" s="36" t="s">
        <v>329</v>
      </c>
      <c r="AE60" s="38">
        <v>10</v>
      </c>
    </row>
    <row r="61" spans="1:31" s="36" customFormat="1" ht="12.75" x14ac:dyDescent="0.2">
      <c r="A61" s="36" t="s">
        <v>892</v>
      </c>
      <c r="B61" s="36" t="s">
        <v>331</v>
      </c>
      <c r="C61" s="36" t="s">
        <v>708</v>
      </c>
      <c r="D61" s="38">
        <v>5</v>
      </c>
      <c r="E61" s="36" t="s">
        <v>334</v>
      </c>
      <c r="F61" s="36" t="s">
        <v>805</v>
      </c>
      <c r="G61" s="36" t="s">
        <v>804</v>
      </c>
      <c r="H61" s="50">
        <v>2267.7199999999998</v>
      </c>
      <c r="I61" s="36" t="s">
        <v>333</v>
      </c>
      <c r="J61" s="50">
        <v>476.22</v>
      </c>
      <c r="K61" s="36" t="s">
        <v>328</v>
      </c>
      <c r="L61" s="36" t="s">
        <v>332</v>
      </c>
      <c r="M61" s="36" t="s">
        <v>556</v>
      </c>
      <c r="N61" s="36" t="s">
        <v>452</v>
      </c>
      <c r="O61" s="36" t="s">
        <v>9</v>
      </c>
      <c r="P61" s="42">
        <v>40002</v>
      </c>
      <c r="Q61" s="36" t="s">
        <v>825</v>
      </c>
      <c r="R61" s="36" t="s">
        <v>417</v>
      </c>
      <c r="S61" s="36" t="s">
        <v>810</v>
      </c>
      <c r="T61" s="36" t="s">
        <v>328</v>
      </c>
      <c r="U61" s="36" t="s">
        <v>328</v>
      </c>
      <c r="V61" s="36" t="s">
        <v>328</v>
      </c>
      <c r="W61" s="36" t="s">
        <v>328</v>
      </c>
      <c r="X61" s="36" t="s">
        <v>328</v>
      </c>
      <c r="Y61" s="36" t="s">
        <v>328</v>
      </c>
      <c r="Z61" s="37">
        <v>-121272</v>
      </c>
      <c r="AA61" s="37">
        <v>-146739</v>
      </c>
      <c r="AB61" s="37">
        <v>-25467</v>
      </c>
      <c r="AC61" s="36" t="s">
        <v>714</v>
      </c>
      <c r="AD61" s="36" t="s">
        <v>329</v>
      </c>
      <c r="AE61" s="38">
        <v>10</v>
      </c>
    </row>
    <row r="62" spans="1:31" s="36" customFormat="1" ht="12.75" x14ac:dyDescent="0.2">
      <c r="A62" s="36" t="s">
        <v>892</v>
      </c>
      <c r="B62" s="36" t="s">
        <v>331</v>
      </c>
      <c r="C62" s="36" t="s">
        <v>708</v>
      </c>
      <c r="D62" s="38">
        <v>6</v>
      </c>
      <c r="E62" s="36" t="s">
        <v>334</v>
      </c>
      <c r="F62" s="36" t="s">
        <v>805</v>
      </c>
      <c r="G62" s="36" t="s">
        <v>804</v>
      </c>
      <c r="H62" s="50">
        <v>3928.32</v>
      </c>
      <c r="I62" s="36" t="s">
        <v>333</v>
      </c>
      <c r="J62" s="50">
        <v>824.95</v>
      </c>
      <c r="K62" s="36" t="s">
        <v>328</v>
      </c>
      <c r="L62" s="36" t="s">
        <v>332</v>
      </c>
      <c r="M62" s="36" t="s">
        <v>556</v>
      </c>
      <c r="N62" s="36" t="s">
        <v>452</v>
      </c>
      <c r="O62" s="36" t="s">
        <v>9</v>
      </c>
      <c r="P62" s="42">
        <v>40006</v>
      </c>
      <c r="Q62" s="36" t="s">
        <v>838</v>
      </c>
      <c r="R62" s="36" t="s">
        <v>417</v>
      </c>
      <c r="S62" s="36" t="s">
        <v>810</v>
      </c>
      <c r="T62" s="36" t="s">
        <v>328</v>
      </c>
      <c r="U62" s="36" t="s">
        <v>328</v>
      </c>
      <c r="V62" s="36" t="s">
        <v>328</v>
      </c>
      <c r="W62" s="36" t="s">
        <v>328</v>
      </c>
      <c r="X62" s="36" t="s">
        <v>328</v>
      </c>
      <c r="Y62" s="36" t="s">
        <v>328</v>
      </c>
      <c r="Z62" s="37">
        <v>-121272</v>
      </c>
      <c r="AA62" s="37">
        <v>-146739</v>
      </c>
      <c r="AB62" s="37">
        <v>-25467</v>
      </c>
      <c r="AC62" s="36" t="s">
        <v>713</v>
      </c>
      <c r="AD62" s="36" t="s">
        <v>329</v>
      </c>
      <c r="AE62" s="38">
        <v>10</v>
      </c>
    </row>
    <row r="63" spans="1:31" s="36" customFormat="1" ht="12.75" x14ac:dyDescent="0.2">
      <c r="A63" s="36" t="s">
        <v>320</v>
      </c>
      <c r="B63" s="36" t="s">
        <v>331</v>
      </c>
      <c r="C63" s="36" t="s">
        <v>708</v>
      </c>
      <c r="D63" s="38">
        <v>7</v>
      </c>
      <c r="E63" s="36" t="s">
        <v>334</v>
      </c>
      <c r="F63" s="36" t="s">
        <v>805</v>
      </c>
      <c r="G63" s="36" t="s">
        <v>804</v>
      </c>
      <c r="H63" s="50">
        <v>5893.8</v>
      </c>
      <c r="I63" s="36" t="s">
        <v>333</v>
      </c>
      <c r="J63" s="50">
        <v>1237.69</v>
      </c>
      <c r="K63" s="36" t="s">
        <v>328</v>
      </c>
      <c r="L63" s="36" t="s">
        <v>332</v>
      </c>
      <c r="M63" s="36" t="s">
        <v>556</v>
      </c>
      <c r="N63" s="36" t="s">
        <v>452</v>
      </c>
      <c r="O63" s="36" t="s">
        <v>9</v>
      </c>
      <c r="P63" s="42">
        <v>40590</v>
      </c>
      <c r="Q63" s="36" t="s">
        <v>486</v>
      </c>
      <c r="R63" s="36" t="s">
        <v>417</v>
      </c>
      <c r="S63" s="36" t="s">
        <v>810</v>
      </c>
      <c r="T63" s="36" t="s">
        <v>328</v>
      </c>
      <c r="U63" s="36" t="s">
        <v>328</v>
      </c>
      <c r="V63" s="36" t="s">
        <v>328</v>
      </c>
      <c r="W63" s="36" t="s">
        <v>328</v>
      </c>
      <c r="X63" s="36" t="s">
        <v>328</v>
      </c>
      <c r="Y63" s="36" t="s">
        <v>328</v>
      </c>
      <c r="Z63" s="37">
        <v>-121272</v>
      </c>
      <c r="AA63" s="37">
        <v>-146739</v>
      </c>
      <c r="AB63" s="37">
        <v>-25467</v>
      </c>
      <c r="AC63" s="36" t="s">
        <v>712</v>
      </c>
      <c r="AD63" s="36" t="s">
        <v>329</v>
      </c>
      <c r="AE63" s="38">
        <v>10</v>
      </c>
    </row>
    <row r="64" spans="1:31" s="36" customFormat="1" ht="12.75" x14ac:dyDescent="0.2">
      <c r="A64" s="36" t="s">
        <v>321</v>
      </c>
      <c r="B64" s="36" t="s">
        <v>331</v>
      </c>
      <c r="C64" s="36" t="s">
        <v>708</v>
      </c>
      <c r="D64" s="38">
        <v>8</v>
      </c>
      <c r="E64" s="36" t="s">
        <v>334</v>
      </c>
      <c r="F64" s="36" t="s">
        <v>805</v>
      </c>
      <c r="G64" s="36" t="s">
        <v>804</v>
      </c>
      <c r="H64" s="50">
        <v>7230.47</v>
      </c>
      <c r="I64" s="36" t="s">
        <v>333</v>
      </c>
      <c r="J64" s="50">
        <v>1518.39</v>
      </c>
      <c r="K64" s="36" t="s">
        <v>328</v>
      </c>
      <c r="L64" s="36" t="s">
        <v>332</v>
      </c>
      <c r="M64" s="36" t="s">
        <v>556</v>
      </c>
      <c r="N64" s="36" t="s">
        <v>452</v>
      </c>
      <c r="O64" s="36" t="s">
        <v>9</v>
      </c>
      <c r="P64" s="42">
        <v>40755</v>
      </c>
      <c r="Q64" s="36" t="s">
        <v>555</v>
      </c>
      <c r="R64" s="36" t="s">
        <v>417</v>
      </c>
      <c r="S64" s="36" t="s">
        <v>810</v>
      </c>
      <c r="T64" s="36" t="s">
        <v>328</v>
      </c>
      <c r="U64" s="36" t="s">
        <v>328</v>
      </c>
      <c r="V64" s="36" t="s">
        <v>328</v>
      </c>
      <c r="W64" s="36" t="s">
        <v>328</v>
      </c>
      <c r="X64" s="36" t="s">
        <v>328</v>
      </c>
      <c r="Y64" s="36" t="s">
        <v>328</v>
      </c>
      <c r="Z64" s="37">
        <v>-121272</v>
      </c>
      <c r="AA64" s="37">
        <v>-146739</v>
      </c>
      <c r="AB64" s="37">
        <v>-25467</v>
      </c>
      <c r="AC64" s="36" t="s">
        <v>711</v>
      </c>
      <c r="AD64" s="36" t="s">
        <v>329</v>
      </c>
      <c r="AE64" s="38">
        <v>10</v>
      </c>
    </row>
    <row r="65" spans="1:31" s="36" customFormat="1" ht="12.75" x14ac:dyDescent="0.2">
      <c r="A65" s="36" t="s">
        <v>898</v>
      </c>
      <c r="B65" s="36" t="s">
        <v>331</v>
      </c>
      <c r="C65" s="36" t="s">
        <v>708</v>
      </c>
      <c r="D65" s="38">
        <v>9</v>
      </c>
      <c r="E65" s="36" t="s">
        <v>334</v>
      </c>
      <c r="F65" s="36" t="s">
        <v>805</v>
      </c>
      <c r="G65" s="36" t="s">
        <v>804</v>
      </c>
      <c r="H65" s="50">
        <v>6153.72</v>
      </c>
      <c r="I65" s="36" t="s">
        <v>333</v>
      </c>
      <c r="J65" s="50">
        <v>1292.28</v>
      </c>
      <c r="K65" s="36" t="s">
        <v>328</v>
      </c>
      <c r="L65" s="36" t="s">
        <v>332</v>
      </c>
      <c r="M65" s="36" t="s">
        <v>563</v>
      </c>
      <c r="N65" s="36" t="s">
        <v>452</v>
      </c>
      <c r="O65" s="36" t="s">
        <v>432</v>
      </c>
      <c r="P65" s="42">
        <v>40531</v>
      </c>
      <c r="Q65" s="36" t="s">
        <v>837</v>
      </c>
      <c r="R65" s="36" t="s">
        <v>417</v>
      </c>
      <c r="S65" s="36" t="s">
        <v>810</v>
      </c>
      <c r="T65" s="36" t="s">
        <v>328</v>
      </c>
      <c r="U65" s="36" t="s">
        <v>328</v>
      </c>
      <c r="V65" s="36" t="s">
        <v>328</v>
      </c>
      <c r="W65" s="36" t="s">
        <v>328</v>
      </c>
      <c r="X65" s="36" t="s">
        <v>328</v>
      </c>
      <c r="Y65" s="36" t="s">
        <v>328</v>
      </c>
      <c r="Z65" s="37">
        <v>-121272</v>
      </c>
      <c r="AA65" s="37">
        <v>-146739</v>
      </c>
      <c r="AB65" s="37">
        <v>-25467</v>
      </c>
      <c r="AC65" s="36" t="s">
        <v>710</v>
      </c>
      <c r="AD65" s="36" t="s">
        <v>329</v>
      </c>
      <c r="AE65" s="38">
        <v>10</v>
      </c>
    </row>
    <row r="66" spans="1:31" s="36" customFormat="1" ht="12.75" x14ac:dyDescent="0.2">
      <c r="A66" s="36" t="s">
        <v>895</v>
      </c>
      <c r="B66" s="36" t="s">
        <v>331</v>
      </c>
      <c r="C66" s="36" t="s">
        <v>708</v>
      </c>
      <c r="D66" s="38">
        <v>10</v>
      </c>
      <c r="E66" s="36" t="s">
        <v>334</v>
      </c>
      <c r="F66" s="36" t="s">
        <v>805</v>
      </c>
      <c r="G66" s="36" t="s">
        <v>804</v>
      </c>
      <c r="H66" s="50">
        <v>52040.5</v>
      </c>
      <c r="I66" s="36" t="s">
        <v>333</v>
      </c>
      <c r="J66" s="50">
        <v>10928.45</v>
      </c>
      <c r="K66" s="36" t="s">
        <v>328</v>
      </c>
      <c r="L66" s="36" t="s">
        <v>332</v>
      </c>
      <c r="M66" s="36" t="s">
        <v>565</v>
      </c>
      <c r="N66" s="36" t="s">
        <v>452</v>
      </c>
      <c r="O66" s="36" t="s">
        <v>334</v>
      </c>
      <c r="P66" s="42">
        <v>40552</v>
      </c>
      <c r="Q66" s="36" t="s">
        <v>811</v>
      </c>
      <c r="R66" s="36" t="s">
        <v>417</v>
      </c>
      <c r="S66" s="36" t="s">
        <v>810</v>
      </c>
      <c r="T66" s="36" t="s">
        <v>328</v>
      </c>
      <c r="U66" s="36" t="s">
        <v>328</v>
      </c>
      <c r="V66" s="36" t="s">
        <v>328</v>
      </c>
      <c r="W66" s="36" t="s">
        <v>328</v>
      </c>
      <c r="X66" s="36" t="s">
        <v>328</v>
      </c>
      <c r="Y66" s="36" t="s">
        <v>328</v>
      </c>
      <c r="Z66" s="37">
        <v>-121272</v>
      </c>
      <c r="AA66" s="37">
        <v>-146739</v>
      </c>
      <c r="AB66" s="37">
        <v>-25467</v>
      </c>
      <c r="AC66" s="36" t="s">
        <v>709</v>
      </c>
      <c r="AD66" s="36" t="s">
        <v>329</v>
      </c>
      <c r="AE66" s="38">
        <v>10</v>
      </c>
    </row>
    <row r="67" spans="1:31" s="36" customFormat="1" ht="12.75" x14ac:dyDescent="0.2">
      <c r="A67" s="36" t="s">
        <v>895</v>
      </c>
      <c r="B67" s="36" t="s">
        <v>331</v>
      </c>
      <c r="C67" s="36" t="s">
        <v>723</v>
      </c>
      <c r="D67" s="38">
        <v>1</v>
      </c>
      <c r="E67" s="36" t="s">
        <v>724</v>
      </c>
      <c r="F67" s="36" t="s">
        <v>805</v>
      </c>
      <c r="G67" s="36" t="s">
        <v>804</v>
      </c>
      <c r="H67" s="50">
        <v>5168</v>
      </c>
      <c r="I67" s="36" t="s">
        <v>330</v>
      </c>
      <c r="J67" s="50">
        <v>0</v>
      </c>
      <c r="K67" s="36" t="s">
        <v>328</v>
      </c>
      <c r="L67" s="36" t="s">
        <v>328</v>
      </c>
      <c r="M67" s="36" t="s">
        <v>328</v>
      </c>
      <c r="N67" s="36" t="s">
        <v>328</v>
      </c>
      <c r="O67" s="36" t="s">
        <v>328</v>
      </c>
      <c r="P67" s="42">
        <v>40552</v>
      </c>
      <c r="Q67" s="36" t="s">
        <v>811</v>
      </c>
      <c r="R67" s="36" t="s">
        <v>417</v>
      </c>
      <c r="S67" s="36" t="s">
        <v>810</v>
      </c>
      <c r="T67" s="36" t="s">
        <v>328</v>
      </c>
      <c r="U67" s="36" t="s">
        <v>328</v>
      </c>
      <c r="V67" s="36" t="s">
        <v>328</v>
      </c>
      <c r="W67" s="36" t="s">
        <v>328</v>
      </c>
      <c r="X67" s="36" t="s">
        <v>328</v>
      </c>
      <c r="Y67" s="36" t="s">
        <v>328</v>
      </c>
      <c r="Z67" s="37">
        <v>-5168</v>
      </c>
      <c r="AA67" s="37">
        <v>-5168</v>
      </c>
      <c r="AB67" s="37">
        <v>0</v>
      </c>
      <c r="AC67" s="36" t="s">
        <v>725</v>
      </c>
      <c r="AD67" s="36" t="s">
        <v>329</v>
      </c>
      <c r="AE67" s="38">
        <v>10</v>
      </c>
    </row>
    <row r="68" spans="1:31" s="36" customFormat="1" ht="12.75" x14ac:dyDescent="0.2">
      <c r="A68" s="36" t="s">
        <v>320</v>
      </c>
      <c r="B68" s="36" t="s">
        <v>331</v>
      </c>
      <c r="C68" s="36" t="s">
        <v>786</v>
      </c>
      <c r="D68" s="38">
        <v>1</v>
      </c>
      <c r="E68" s="36" t="s">
        <v>9</v>
      </c>
      <c r="F68" s="36" t="s">
        <v>805</v>
      </c>
      <c r="G68" s="36" t="s">
        <v>804</v>
      </c>
      <c r="H68" s="50">
        <v>2089</v>
      </c>
      <c r="I68" s="36" t="s">
        <v>330</v>
      </c>
      <c r="J68" s="50">
        <v>0</v>
      </c>
      <c r="K68" s="36" t="s">
        <v>328</v>
      </c>
      <c r="L68" s="36" t="s">
        <v>328</v>
      </c>
      <c r="M68" s="36" t="s">
        <v>328</v>
      </c>
      <c r="N68" s="36" t="s">
        <v>328</v>
      </c>
      <c r="O68" s="36" t="s">
        <v>328</v>
      </c>
      <c r="P68" s="42">
        <v>40012</v>
      </c>
      <c r="Q68" s="36" t="s">
        <v>803</v>
      </c>
      <c r="R68" s="36" t="s">
        <v>412</v>
      </c>
      <c r="S68" s="36" t="s">
        <v>802</v>
      </c>
      <c r="T68" s="36" t="s">
        <v>328</v>
      </c>
      <c r="U68" s="36" t="s">
        <v>328</v>
      </c>
      <c r="V68" s="36" t="s">
        <v>328</v>
      </c>
      <c r="W68" s="36" t="s">
        <v>328</v>
      </c>
      <c r="X68" s="36" t="s">
        <v>328</v>
      </c>
      <c r="Y68" s="36" t="s">
        <v>328</v>
      </c>
      <c r="Z68" s="37">
        <v>-2089</v>
      </c>
      <c r="AA68" s="37">
        <v>-2089</v>
      </c>
      <c r="AB68" s="37">
        <v>0</v>
      </c>
      <c r="AC68" s="36" t="s">
        <v>801</v>
      </c>
      <c r="AD68" s="36" t="s">
        <v>329</v>
      </c>
      <c r="AE68" s="38">
        <v>12</v>
      </c>
    </row>
    <row r="69" spans="1:31" s="36" customFormat="1" ht="12.75" x14ac:dyDescent="0.2">
      <c r="A69" s="36" t="s">
        <v>896</v>
      </c>
      <c r="B69" s="36" t="s">
        <v>331</v>
      </c>
      <c r="C69" s="36" t="s">
        <v>437</v>
      </c>
      <c r="D69" s="38">
        <v>1</v>
      </c>
      <c r="E69" s="36" t="s">
        <v>438</v>
      </c>
      <c r="F69" s="36" t="s">
        <v>865</v>
      </c>
      <c r="G69" s="36" t="s">
        <v>864</v>
      </c>
      <c r="H69" s="50">
        <v>280771</v>
      </c>
      <c r="I69" s="36" t="s">
        <v>330</v>
      </c>
      <c r="J69" s="50">
        <v>0</v>
      </c>
      <c r="K69" s="36" t="s">
        <v>328</v>
      </c>
      <c r="L69" s="36" t="s">
        <v>328</v>
      </c>
      <c r="M69" s="36" t="s">
        <v>328</v>
      </c>
      <c r="N69" s="36" t="s">
        <v>328</v>
      </c>
      <c r="O69" s="36" t="s">
        <v>328</v>
      </c>
      <c r="P69" s="42">
        <v>40328</v>
      </c>
      <c r="Q69" s="36" t="s">
        <v>863</v>
      </c>
      <c r="R69" s="36" t="s">
        <v>412</v>
      </c>
      <c r="S69" s="36" t="s">
        <v>802</v>
      </c>
      <c r="T69" s="36" t="s">
        <v>328</v>
      </c>
      <c r="U69" s="36" t="s">
        <v>328</v>
      </c>
      <c r="V69" s="36" t="s">
        <v>328</v>
      </c>
      <c r="W69" s="36" t="s">
        <v>328</v>
      </c>
      <c r="X69" s="36" t="s">
        <v>328</v>
      </c>
      <c r="Y69" s="36" t="s">
        <v>328</v>
      </c>
      <c r="Z69" s="37">
        <v>-280771</v>
      </c>
      <c r="AA69" s="37">
        <v>-280771</v>
      </c>
      <c r="AB69" s="37">
        <v>0</v>
      </c>
      <c r="AC69" s="36" t="s">
        <v>888</v>
      </c>
      <c r="AD69" s="36" t="s">
        <v>329</v>
      </c>
      <c r="AE69" s="38">
        <v>1</v>
      </c>
    </row>
    <row r="70" spans="1:31" s="36" customFormat="1" ht="12.75" x14ac:dyDescent="0.2">
      <c r="A70" s="36" t="s">
        <v>896</v>
      </c>
      <c r="B70" s="36" t="s">
        <v>331</v>
      </c>
      <c r="C70" s="36" t="s">
        <v>549</v>
      </c>
      <c r="D70" s="38">
        <v>1</v>
      </c>
      <c r="E70" s="36" t="s">
        <v>317</v>
      </c>
      <c r="F70" s="36" t="s">
        <v>865</v>
      </c>
      <c r="G70" s="36" t="s">
        <v>864</v>
      </c>
      <c r="H70" s="50">
        <v>-3134</v>
      </c>
      <c r="I70" s="36" t="s">
        <v>330</v>
      </c>
      <c r="J70" s="50">
        <v>0</v>
      </c>
      <c r="K70" s="36" t="s">
        <v>328</v>
      </c>
      <c r="L70" s="36" t="s">
        <v>328</v>
      </c>
      <c r="M70" s="36" t="s">
        <v>328</v>
      </c>
      <c r="N70" s="36" t="s">
        <v>328</v>
      </c>
      <c r="O70" s="36" t="s">
        <v>328</v>
      </c>
      <c r="P70" s="42">
        <v>40328</v>
      </c>
      <c r="Q70" s="36" t="s">
        <v>863</v>
      </c>
      <c r="R70" s="36" t="s">
        <v>412</v>
      </c>
      <c r="S70" s="36" t="s">
        <v>802</v>
      </c>
      <c r="T70" s="36" t="s">
        <v>328</v>
      </c>
      <c r="U70" s="36" t="s">
        <v>328</v>
      </c>
      <c r="V70" s="36" t="s">
        <v>328</v>
      </c>
      <c r="W70" s="36" t="s">
        <v>328</v>
      </c>
      <c r="X70" s="36" t="s">
        <v>328</v>
      </c>
      <c r="Y70" s="36" t="s">
        <v>328</v>
      </c>
      <c r="Z70" s="37">
        <v>3134</v>
      </c>
      <c r="AA70" s="37">
        <v>3134</v>
      </c>
      <c r="AB70" s="37">
        <v>0</v>
      </c>
      <c r="AC70" s="36" t="s">
        <v>550</v>
      </c>
      <c r="AD70" s="36" t="s">
        <v>329</v>
      </c>
      <c r="AE70" s="38">
        <v>5</v>
      </c>
    </row>
    <row r="71" spans="1:31" s="36" customFormat="1" ht="12.75" x14ac:dyDescent="0.2">
      <c r="A71" s="36" t="s">
        <v>896</v>
      </c>
      <c r="B71" s="36" t="s">
        <v>331</v>
      </c>
      <c r="C71" s="36" t="s">
        <v>618</v>
      </c>
      <c r="D71" s="38">
        <v>1</v>
      </c>
      <c r="E71" s="36" t="s">
        <v>438</v>
      </c>
      <c r="F71" s="36" t="s">
        <v>865</v>
      </c>
      <c r="G71" s="36" t="s">
        <v>864</v>
      </c>
      <c r="H71" s="50">
        <v>518</v>
      </c>
      <c r="I71" s="36" t="s">
        <v>330</v>
      </c>
      <c r="J71" s="50">
        <v>0</v>
      </c>
      <c r="K71" s="36" t="s">
        <v>328</v>
      </c>
      <c r="L71" s="36" t="s">
        <v>328</v>
      </c>
      <c r="M71" s="36" t="s">
        <v>328</v>
      </c>
      <c r="N71" s="36" t="s">
        <v>328</v>
      </c>
      <c r="O71" s="36" t="s">
        <v>328</v>
      </c>
      <c r="P71" s="42">
        <v>40328</v>
      </c>
      <c r="Q71" s="36" t="s">
        <v>863</v>
      </c>
      <c r="R71" s="36" t="s">
        <v>412</v>
      </c>
      <c r="S71" s="36" t="s">
        <v>802</v>
      </c>
      <c r="T71" s="36" t="s">
        <v>328</v>
      </c>
      <c r="U71" s="36" t="s">
        <v>328</v>
      </c>
      <c r="V71" s="36" t="s">
        <v>328</v>
      </c>
      <c r="W71" s="36" t="s">
        <v>328</v>
      </c>
      <c r="X71" s="36" t="s">
        <v>328</v>
      </c>
      <c r="Y71" s="36" t="s">
        <v>328</v>
      </c>
      <c r="Z71" s="37">
        <v>-518</v>
      </c>
      <c r="AA71" s="37">
        <v>-518</v>
      </c>
      <c r="AB71" s="37">
        <v>0</v>
      </c>
      <c r="AC71" s="36" t="s">
        <v>619</v>
      </c>
      <c r="AD71" s="36" t="s">
        <v>329</v>
      </c>
      <c r="AE71" s="38">
        <v>6</v>
      </c>
    </row>
    <row r="72" spans="1:31" s="36" customFormat="1" ht="12.75" x14ac:dyDescent="0.2">
      <c r="A72" s="36" t="s">
        <v>894</v>
      </c>
      <c r="B72" s="36" t="s">
        <v>331</v>
      </c>
      <c r="C72" s="36" t="s">
        <v>510</v>
      </c>
      <c r="D72" s="38">
        <v>1</v>
      </c>
      <c r="E72" s="36" t="s">
        <v>448</v>
      </c>
      <c r="F72" s="36" t="s">
        <v>882</v>
      </c>
      <c r="G72" s="36" t="s">
        <v>881</v>
      </c>
      <c r="H72" s="50">
        <v>34936</v>
      </c>
      <c r="I72" s="36" t="s">
        <v>330</v>
      </c>
      <c r="J72" s="50">
        <v>0</v>
      </c>
      <c r="K72" s="36" t="s">
        <v>328</v>
      </c>
      <c r="L72" s="36" t="s">
        <v>328</v>
      </c>
      <c r="M72" s="36" t="s">
        <v>328</v>
      </c>
      <c r="N72" s="36" t="s">
        <v>328</v>
      </c>
      <c r="O72" s="36" t="s">
        <v>328</v>
      </c>
      <c r="P72" s="42">
        <v>40472</v>
      </c>
      <c r="Q72" s="36" t="s">
        <v>835</v>
      </c>
      <c r="R72" s="36" t="s">
        <v>412</v>
      </c>
      <c r="S72" s="36" t="s">
        <v>802</v>
      </c>
      <c r="T72" s="36" t="s">
        <v>328</v>
      </c>
      <c r="U72" s="36" t="s">
        <v>328</v>
      </c>
      <c r="V72" s="36" t="s">
        <v>328</v>
      </c>
      <c r="W72" s="36" t="s">
        <v>328</v>
      </c>
      <c r="X72" s="36" t="s">
        <v>328</v>
      </c>
      <c r="Y72" s="36" t="s">
        <v>328</v>
      </c>
      <c r="Z72" s="37">
        <v>-34936</v>
      </c>
      <c r="AA72" s="37">
        <v>-34936</v>
      </c>
      <c r="AB72" s="37">
        <v>0</v>
      </c>
      <c r="AC72" s="36" t="s">
        <v>511</v>
      </c>
      <c r="AD72" s="36" t="s">
        <v>329</v>
      </c>
      <c r="AE72" s="38">
        <v>4</v>
      </c>
    </row>
    <row r="73" spans="1:31" s="36" customFormat="1" ht="12.75" x14ac:dyDescent="0.2">
      <c r="A73" s="36" t="s">
        <v>325</v>
      </c>
      <c r="B73" s="36" t="s">
        <v>331</v>
      </c>
      <c r="C73" s="36" t="s">
        <v>434</v>
      </c>
      <c r="D73" s="38">
        <v>1</v>
      </c>
      <c r="E73" s="36" t="s">
        <v>9</v>
      </c>
      <c r="F73" s="36" t="s">
        <v>821</v>
      </c>
      <c r="G73" s="36" t="s">
        <v>876</v>
      </c>
      <c r="H73" s="50">
        <v>767.79</v>
      </c>
      <c r="I73" s="36" t="s">
        <v>333</v>
      </c>
      <c r="J73" s="50">
        <v>161.24</v>
      </c>
      <c r="K73" s="36" t="s">
        <v>328</v>
      </c>
      <c r="L73" s="36" t="s">
        <v>332</v>
      </c>
      <c r="M73" s="36" t="s">
        <v>435</v>
      </c>
      <c r="N73" s="36" t="s">
        <v>436</v>
      </c>
      <c r="O73" s="36" t="s">
        <v>9</v>
      </c>
      <c r="P73" s="42">
        <v>40070</v>
      </c>
      <c r="Q73" s="36" t="s">
        <v>422</v>
      </c>
      <c r="R73" s="36" t="s">
        <v>419</v>
      </c>
      <c r="S73" s="36" t="s">
        <v>806</v>
      </c>
      <c r="T73" s="36" t="s">
        <v>328</v>
      </c>
      <c r="U73" s="36" t="s">
        <v>328</v>
      </c>
      <c r="V73" s="36" t="s">
        <v>328</v>
      </c>
      <c r="W73" s="36" t="s">
        <v>328</v>
      </c>
      <c r="X73" s="36" t="s">
        <v>328</v>
      </c>
      <c r="Y73" s="36" t="s">
        <v>328</v>
      </c>
      <c r="Z73" s="37">
        <v>-767.79</v>
      </c>
      <c r="AA73" s="37">
        <v>-929.03</v>
      </c>
      <c r="AB73" s="37">
        <v>-161.24</v>
      </c>
      <c r="AC73" s="36" t="s">
        <v>889</v>
      </c>
      <c r="AD73" s="36" t="s">
        <v>329</v>
      </c>
      <c r="AE73" s="38">
        <v>1</v>
      </c>
    </row>
    <row r="74" spans="1:31" s="36" customFormat="1" ht="12.75" x14ac:dyDescent="0.2">
      <c r="A74" s="36" t="s">
        <v>325</v>
      </c>
      <c r="B74" s="36" t="s">
        <v>331</v>
      </c>
      <c r="C74" s="36" t="s">
        <v>440</v>
      </c>
      <c r="D74" s="38">
        <v>1</v>
      </c>
      <c r="E74" s="36" t="s">
        <v>9</v>
      </c>
      <c r="F74" s="36" t="s">
        <v>824</v>
      </c>
      <c r="G74" s="36" t="s">
        <v>823</v>
      </c>
      <c r="H74" s="50">
        <v>5625</v>
      </c>
      <c r="I74" s="36" t="s">
        <v>330</v>
      </c>
      <c r="J74" s="50">
        <v>0</v>
      </c>
      <c r="K74" s="36" t="s">
        <v>328</v>
      </c>
      <c r="L74" s="36" t="s">
        <v>332</v>
      </c>
      <c r="M74" s="36" t="s">
        <v>441</v>
      </c>
      <c r="N74" s="36" t="s">
        <v>442</v>
      </c>
      <c r="O74" s="36" t="s">
        <v>9</v>
      </c>
      <c r="P74" s="42">
        <v>40073</v>
      </c>
      <c r="Q74" s="36" t="s">
        <v>420</v>
      </c>
      <c r="R74" s="36" t="s">
        <v>417</v>
      </c>
      <c r="S74" s="36" t="s">
        <v>810</v>
      </c>
      <c r="T74" s="36" t="s">
        <v>328</v>
      </c>
      <c r="U74" s="36" t="s">
        <v>328</v>
      </c>
      <c r="V74" s="36" t="s">
        <v>328</v>
      </c>
      <c r="W74" s="36" t="s">
        <v>328</v>
      </c>
      <c r="X74" s="36" t="s">
        <v>328</v>
      </c>
      <c r="Y74" s="36" t="s">
        <v>328</v>
      </c>
      <c r="Z74" s="37">
        <v>-5625</v>
      </c>
      <c r="AA74" s="37">
        <v>-5625</v>
      </c>
      <c r="AB74" s="37">
        <v>0</v>
      </c>
      <c r="AC74" s="36" t="s">
        <v>443</v>
      </c>
      <c r="AD74" s="36" t="s">
        <v>329</v>
      </c>
      <c r="AE74" s="38">
        <v>1</v>
      </c>
    </row>
    <row r="75" spans="1:31" s="36" customFormat="1" ht="12.75" x14ac:dyDescent="0.2">
      <c r="A75" s="36" t="s">
        <v>325</v>
      </c>
      <c r="B75" s="36" t="s">
        <v>331</v>
      </c>
      <c r="C75" s="36" t="s">
        <v>444</v>
      </c>
      <c r="D75" s="38">
        <v>1</v>
      </c>
      <c r="E75" s="36" t="s">
        <v>9</v>
      </c>
      <c r="F75" s="36" t="s">
        <v>878</v>
      </c>
      <c r="G75" s="36" t="s">
        <v>877</v>
      </c>
      <c r="H75" s="50">
        <v>109830</v>
      </c>
      <c r="I75" s="36" t="s">
        <v>333</v>
      </c>
      <c r="J75" s="50">
        <v>23064.3</v>
      </c>
      <c r="K75" s="36" t="s">
        <v>328</v>
      </c>
      <c r="L75" s="36" t="s">
        <v>328</v>
      </c>
      <c r="M75" s="36" t="s">
        <v>328</v>
      </c>
      <c r="N75" s="36" t="s">
        <v>328</v>
      </c>
      <c r="O75" s="36" t="s">
        <v>328</v>
      </c>
      <c r="P75" s="42">
        <v>40075</v>
      </c>
      <c r="Q75" s="36" t="s">
        <v>807</v>
      </c>
      <c r="R75" s="36" t="s">
        <v>419</v>
      </c>
      <c r="S75" s="36" t="s">
        <v>806</v>
      </c>
      <c r="T75" s="36" t="s">
        <v>328</v>
      </c>
      <c r="U75" s="36" t="s">
        <v>328</v>
      </c>
      <c r="V75" s="36" t="s">
        <v>328</v>
      </c>
      <c r="W75" s="36" t="s">
        <v>328</v>
      </c>
      <c r="X75" s="36" t="s">
        <v>328</v>
      </c>
      <c r="Y75" s="36" t="s">
        <v>328</v>
      </c>
      <c r="Z75" s="37">
        <v>-109830</v>
      </c>
      <c r="AA75" s="37">
        <v>-132894.29999999999</v>
      </c>
      <c r="AB75" s="37">
        <v>-23064.3</v>
      </c>
      <c r="AC75" s="36" t="s">
        <v>445</v>
      </c>
      <c r="AD75" s="36" t="s">
        <v>329</v>
      </c>
      <c r="AE75" s="38">
        <v>1</v>
      </c>
    </row>
    <row r="76" spans="1:31" s="36" customFormat="1" ht="12.75" x14ac:dyDescent="0.2">
      <c r="A76" s="36" t="s">
        <v>325</v>
      </c>
      <c r="B76" s="36" t="s">
        <v>331</v>
      </c>
      <c r="C76" s="36" t="s">
        <v>454</v>
      </c>
      <c r="D76" s="38">
        <v>1</v>
      </c>
      <c r="E76" s="36" t="s">
        <v>9</v>
      </c>
      <c r="F76" s="36" t="s">
        <v>821</v>
      </c>
      <c r="G76" s="36" t="s">
        <v>876</v>
      </c>
      <c r="H76" s="50">
        <v>771.04</v>
      </c>
      <c r="I76" s="36" t="s">
        <v>333</v>
      </c>
      <c r="J76" s="50">
        <v>161.91999999999999</v>
      </c>
      <c r="K76" s="36" t="s">
        <v>328</v>
      </c>
      <c r="L76" s="36" t="s">
        <v>332</v>
      </c>
      <c r="M76" s="36" t="s">
        <v>435</v>
      </c>
      <c r="N76" s="36" t="s">
        <v>436</v>
      </c>
      <c r="O76" s="36" t="s">
        <v>9</v>
      </c>
      <c r="P76" s="42">
        <v>40070</v>
      </c>
      <c r="Q76" s="36" t="s">
        <v>422</v>
      </c>
      <c r="R76" s="36" t="s">
        <v>419</v>
      </c>
      <c r="S76" s="36" t="s">
        <v>806</v>
      </c>
      <c r="T76" s="36" t="s">
        <v>328</v>
      </c>
      <c r="U76" s="36" t="s">
        <v>328</v>
      </c>
      <c r="V76" s="36" t="s">
        <v>328</v>
      </c>
      <c r="W76" s="36" t="s">
        <v>328</v>
      </c>
      <c r="X76" s="36" t="s">
        <v>328</v>
      </c>
      <c r="Y76" s="36" t="s">
        <v>328</v>
      </c>
      <c r="Z76" s="37">
        <v>-771.04</v>
      </c>
      <c r="AA76" s="37">
        <v>-932.96</v>
      </c>
      <c r="AB76" s="37">
        <v>-161.91999999999999</v>
      </c>
      <c r="AC76" s="36" t="s">
        <v>886</v>
      </c>
      <c r="AD76" s="36" t="s">
        <v>329</v>
      </c>
      <c r="AE76" s="38">
        <v>1</v>
      </c>
    </row>
    <row r="77" spans="1:31" s="36" customFormat="1" ht="12.75" x14ac:dyDescent="0.2">
      <c r="A77" s="36" t="s">
        <v>325</v>
      </c>
      <c r="B77" s="36" t="s">
        <v>331</v>
      </c>
      <c r="C77" s="36" t="s">
        <v>459</v>
      </c>
      <c r="D77" s="38">
        <v>2</v>
      </c>
      <c r="E77" s="36" t="s">
        <v>9</v>
      </c>
      <c r="F77" s="36" t="s">
        <v>878</v>
      </c>
      <c r="G77" s="36" t="s">
        <v>877</v>
      </c>
      <c r="H77" s="50">
        <v>241608.4</v>
      </c>
      <c r="I77" s="36" t="s">
        <v>333</v>
      </c>
      <c r="J77" s="50">
        <v>14496.5</v>
      </c>
      <c r="K77" s="36" t="s">
        <v>328</v>
      </c>
      <c r="L77" s="36" t="s">
        <v>332</v>
      </c>
      <c r="M77" s="36" t="s">
        <v>456</v>
      </c>
      <c r="N77" s="36" t="s">
        <v>457</v>
      </c>
      <c r="O77" s="36" t="s">
        <v>9</v>
      </c>
      <c r="P77" s="42">
        <v>40075</v>
      </c>
      <c r="Q77" s="36" t="s">
        <v>807</v>
      </c>
      <c r="R77" s="36" t="s">
        <v>419</v>
      </c>
      <c r="S77" s="36" t="s">
        <v>806</v>
      </c>
      <c r="T77" s="36" t="s">
        <v>328</v>
      </c>
      <c r="U77" s="36" t="s">
        <v>328</v>
      </c>
      <c r="V77" s="36" t="s">
        <v>328</v>
      </c>
      <c r="W77" s="36" t="s">
        <v>328</v>
      </c>
      <c r="X77" s="36" t="s">
        <v>328</v>
      </c>
      <c r="Y77" s="36" t="s">
        <v>328</v>
      </c>
      <c r="Z77" s="37">
        <v>-193570.71</v>
      </c>
      <c r="AA77" s="37">
        <v>-205184.95</v>
      </c>
      <c r="AB77" s="37">
        <v>-11614.24</v>
      </c>
      <c r="AC77" s="36" t="s">
        <v>460</v>
      </c>
      <c r="AD77" s="36" t="s">
        <v>329</v>
      </c>
      <c r="AE77" s="38">
        <v>2</v>
      </c>
    </row>
    <row r="78" spans="1:31" s="36" customFormat="1" ht="12.75" x14ac:dyDescent="0.2">
      <c r="A78" s="36" t="s">
        <v>325</v>
      </c>
      <c r="B78" s="36" t="s">
        <v>331</v>
      </c>
      <c r="C78" s="36" t="s">
        <v>455</v>
      </c>
      <c r="D78" s="38">
        <v>1</v>
      </c>
      <c r="E78" s="36" t="s">
        <v>9</v>
      </c>
      <c r="F78" s="36" t="s">
        <v>878</v>
      </c>
      <c r="G78" s="36" t="s">
        <v>877</v>
      </c>
      <c r="H78" s="50">
        <v>186.78</v>
      </c>
      <c r="I78" s="36" t="s">
        <v>333</v>
      </c>
      <c r="J78" s="50">
        <v>39.22</v>
      </c>
      <c r="K78" s="36" t="s">
        <v>328</v>
      </c>
      <c r="L78" s="36" t="s">
        <v>332</v>
      </c>
      <c r="M78" s="36" t="s">
        <v>456</v>
      </c>
      <c r="N78" s="36" t="s">
        <v>457</v>
      </c>
      <c r="O78" s="36" t="s">
        <v>9</v>
      </c>
      <c r="P78" s="42">
        <v>40075</v>
      </c>
      <c r="Q78" s="36" t="s">
        <v>807</v>
      </c>
      <c r="R78" s="36" t="s">
        <v>419</v>
      </c>
      <c r="S78" s="36" t="s">
        <v>806</v>
      </c>
      <c r="T78" s="36" t="s">
        <v>328</v>
      </c>
      <c r="U78" s="36" t="s">
        <v>328</v>
      </c>
      <c r="V78" s="36" t="s">
        <v>328</v>
      </c>
      <c r="W78" s="36" t="s">
        <v>328</v>
      </c>
      <c r="X78" s="36" t="s">
        <v>328</v>
      </c>
      <c r="Y78" s="36" t="s">
        <v>328</v>
      </c>
      <c r="Z78" s="37">
        <v>-186.78</v>
      </c>
      <c r="AA78" s="37">
        <v>-226</v>
      </c>
      <c r="AB78" s="37">
        <v>-39.22</v>
      </c>
      <c r="AC78" s="36" t="s">
        <v>458</v>
      </c>
      <c r="AD78" s="36" t="s">
        <v>329</v>
      </c>
      <c r="AE78" s="38">
        <v>2</v>
      </c>
    </row>
    <row r="79" spans="1:31" s="36" customFormat="1" ht="12.75" x14ac:dyDescent="0.2">
      <c r="A79" s="36" t="s">
        <v>325</v>
      </c>
      <c r="B79" s="36" t="s">
        <v>331</v>
      </c>
      <c r="C79" s="36" t="s">
        <v>465</v>
      </c>
      <c r="D79" s="38">
        <v>1</v>
      </c>
      <c r="E79" s="36" t="s">
        <v>9</v>
      </c>
      <c r="F79" s="36" t="s">
        <v>768</v>
      </c>
      <c r="G79" s="36" t="s">
        <v>123</v>
      </c>
      <c r="H79" s="50">
        <v>811145.6</v>
      </c>
      <c r="I79" s="36" t="s">
        <v>330</v>
      </c>
      <c r="J79" s="50">
        <v>0</v>
      </c>
      <c r="K79" s="36" t="s">
        <v>328</v>
      </c>
      <c r="L79" s="36" t="s">
        <v>332</v>
      </c>
      <c r="M79" s="36" t="s">
        <v>466</v>
      </c>
      <c r="N79" s="36" t="s">
        <v>467</v>
      </c>
      <c r="O79" s="36" t="s">
        <v>9</v>
      </c>
      <c r="P79" s="42">
        <v>40067</v>
      </c>
      <c r="Q79" s="36" t="s">
        <v>424</v>
      </c>
      <c r="R79" s="36" t="s">
        <v>419</v>
      </c>
      <c r="S79" s="36" t="s">
        <v>806</v>
      </c>
      <c r="T79" s="36" t="s">
        <v>328</v>
      </c>
      <c r="U79" s="36" t="s">
        <v>328</v>
      </c>
      <c r="V79" s="36" t="s">
        <v>328</v>
      </c>
      <c r="W79" s="36" t="s">
        <v>328</v>
      </c>
      <c r="X79" s="36" t="s">
        <v>328</v>
      </c>
      <c r="Y79" s="36" t="s">
        <v>328</v>
      </c>
      <c r="Z79" s="37">
        <v>-2766947.8</v>
      </c>
      <c r="AA79" s="37">
        <v>-2766947.8</v>
      </c>
      <c r="AB79" s="37">
        <v>0</v>
      </c>
      <c r="AC79" s="36" t="s">
        <v>464</v>
      </c>
      <c r="AD79" s="36" t="s">
        <v>329</v>
      </c>
      <c r="AE79" s="38">
        <v>2</v>
      </c>
    </row>
    <row r="80" spans="1:31" s="36" customFormat="1" ht="12.75" x14ac:dyDescent="0.2">
      <c r="A80" s="36" t="s">
        <v>325</v>
      </c>
      <c r="B80" s="36" t="s">
        <v>331</v>
      </c>
      <c r="C80" s="36" t="s">
        <v>465</v>
      </c>
      <c r="D80" s="38">
        <v>2</v>
      </c>
      <c r="E80" s="36" t="s">
        <v>9</v>
      </c>
      <c r="F80" s="36" t="s">
        <v>768</v>
      </c>
      <c r="G80" s="36" t="s">
        <v>123</v>
      </c>
      <c r="H80" s="50">
        <v>1955802.2</v>
      </c>
      <c r="I80" s="36" t="s">
        <v>330</v>
      </c>
      <c r="J80" s="50">
        <v>0</v>
      </c>
      <c r="K80" s="36" t="s">
        <v>328</v>
      </c>
      <c r="L80" s="36" t="s">
        <v>332</v>
      </c>
      <c r="M80" s="36" t="s">
        <v>466</v>
      </c>
      <c r="N80" s="36" t="s">
        <v>467</v>
      </c>
      <c r="O80" s="36" t="s">
        <v>9</v>
      </c>
      <c r="P80" s="42">
        <v>40068</v>
      </c>
      <c r="Q80" s="36" t="s">
        <v>423</v>
      </c>
      <c r="R80" s="36" t="s">
        <v>419</v>
      </c>
      <c r="S80" s="36" t="s">
        <v>806</v>
      </c>
      <c r="T80" s="36" t="s">
        <v>328</v>
      </c>
      <c r="U80" s="36" t="s">
        <v>328</v>
      </c>
      <c r="V80" s="36" t="s">
        <v>328</v>
      </c>
      <c r="W80" s="36" t="s">
        <v>328</v>
      </c>
      <c r="X80" s="36" t="s">
        <v>328</v>
      </c>
      <c r="Y80" s="36" t="s">
        <v>328</v>
      </c>
      <c r="Z80" s="37">
        <v>-2766947.8</v>
      </c>
      <c r="AA80" s="37">
        <v>-2766947.8</v>
      </c>
      <c r="AB80" s="37">
        <v>0</v>
      </c>
      <c r="AC80" s="36" t="s">
        <v>464</v>
      </c>
      <c r="AD80" s="36" t="s">
        <v>329</v>
      </c>
      <c r="AE80" s="38">
        <v>2</v>
      </c>
    </row>
    <row r="81" spans="1:31" s="36" customFormat="1" ht="12.75" x14ac:dyDescent="0.2">
      <c r="A81" s="36" t="s">
        <v>325</v>
      </c>
      <c r="B81" s="36" t="s">
        <v>331</v>
      </c>
      <c r="C81" s="36" t="s">
        <v>461</v>
      </c>
      <c r="D81" s="38">
        <v>1</v>
      </c>
      <c r="E81" s="36" t="s">
        <v>9</v>
      </c>
      <c r="F81" s="36" t="s">
        <v>769</v>
      </c>
      <c r="G81" s="36" t="s">
        <v>336</v>
      </c>
      <c r="H81" s="50">
        <v>460709.2</v>
      </c>
      <c r="I81" s="36" t="s">
        <v>330</v>
      </c>
      <c r="J81" s="50">
        <v>0</v>
      </c>
      <c r="K81" s="36" t="s">
        <v>328</v>
      </c>
      <c r="L81" s="36" t="s">
        <v>332</v>
      </c>
      <c r="M81" s="36" t="s">
        <v>462</v>
      </c>
      <c r="N81" s="36" t="s">
        <v>463</v>
      </c>
      <c r="O81" s="36" t="s">
        <v>9</v>
      </c>
      <c r="P81" s="42">
        <v>40069</v>
      </c>
      <c r="Q81" s="36" t="s">
        <v>833</v>
      </c>
      <c r="R81" s="36" t="s">
        <v>419</v>
      </c>
      <c r="S81" s="36" t="s">
        <v>806</v>
      </c>
      <c r="T81" s="36" t="s">
        <v>328</v>
      </c>
      <c r="U81" s="36" t="s">
        <v>328</v>
      </c>
      <c r="V81" s="36" t="s">
        <v>328</v>
      </c>
      <c r="W81" s="36" t="s">
        <v>328</v>
      </c>
      <c r="X81" s="36" t="s">
        <v>328</v>
      </c>
      <c r="Y81" s="36" t="s">
        <v>328</v>
      </c>
      <c r="Z81" s="37">
        <v>-460709.2</v>
      </c>
      <c r="AA81" s="37">
        <v>-460709.2</v>
      </c>
      <c r="AB81" s="37">
        <v>0</v>
      </c>
      <c r="AC81" s="36" t="s">
        <v>464</v>
      </c>
      <c r="AD81" s="36" t="s">
        <v>329</v>
      </c>
      <c r="AE81" s="38">
        <v>2</v>
      </c>
    </row>
    <row r="82" spans="1:31" s="36" customFormat="1" ht="12.75" x14ac:dyDescent="0.2">
      <c r="A82" s="36" t="s">
        <v>325</v>
      </c>
      <c r="B82" s="36" t="s">
        <v>331</v>
      </c>
      <c r="C82" s="36" t="s">
        <v>490</v>
      </c>
      <c r="D82" s="38">
        <v>1</v>
      </c>
      <c r="E82" s="36" t="s">
        <v>9</v>
      </c>
      <c r="F82" s="36" t="s">
        <v>821</v>
      </c>
      <c r="G82" s="36" t="s">
        <v>876</v>
      </c>
      <c r="H82" s="50">
        <v>771.04</v>
      </c>
      <c r="I82" s="36" t="s">
        <v>333</v>
      </c>
      <c r="J82" s="50">
        <v>161.91999999999999</v>
      </c>
      <c r="K82" s="36" t="s">
        <v>328</v>
      </c>
      <c r="L82" s="36" t="s">
        <v>332</v>
      </c>
      <c r="M82" s="36" t="s">
        <v>435</v>
      </c>
      <c r="N82" s="36" t="s">
        <v>436</v>
      </c>
      <c r="O82" s="36" t="s">
        <v>9</v>
      </c>
      <c r="P82" s="42">
        <v>40070</v>
      </c>
      <c r="Q82" s="36" t="s">
        <v>422</v>
      </c>
      <c r="R82" s="36" t="s">
        <v>419</v>
      </c>
      <c r="S82" s="36" t="s">
        <v>806</v>
      </c>
      <c r="T82" s="36" t="s">
        <v>328</v>
      </c>
      <c r="U82" s="36" t="s">
        <v>328</v>
      </c>
      <c r="V82" s="36" t="s">
        <v>328</v>
      </c>
      <c r="W82" s="36" t="s">
        <v>328</v>
      </c>
      <c r="X82" s="36" t="s">
        <v>328</v>
      </c>
      <c r="Y82" s="36" t="s">
        <v>328</v>
      </c>
      <c r="Z82" s="37">
        <v>-771.04</v>
      </c>
      <c r="AA82" s="37">
        <v>-932.96</v>
      </c>
      <c r="AB82" s="37">
        <v>-161.91999999999999</v>
      </c>
      <c r="AC82" s="36" t="s">
        <v>884</v>
      </c>
      <c r="AD82" s="36" t="s">
        <v>329</v>
      </c>
      <c r="AE82" s="38">
        <v>3</v>
      </c>
    </row>
    <row r="83" spans="1:31" s="36" customFormat="1" ht="12.75" x14ac:dyDescent="0.2">
      <c r="A83" s="36" t="s">
        <v>325</v>
      </c>
      <c r="B83" s="36" t="s">
        <v>331</v>
      </c>
      <c r="C83" s="36" t="s">
        <v>493</v>
      </c>
      <c r="D83" s="38">
        <v>2</v>
      </c>
      <c r="E83" s="36" t="s">
        <v>9</v>
      </c>
      <c r="F83" s="36" t="s">
        <v>878</v>
      </c>
      <c r="G83" s="36" t="s">
        <v>877</v>
      </c>
      <c r="H83" s="50">
        <v>231046.31</v>
      </c>
      <c r="I83" s="36" t="s">
        <v>333</v>
      </c>
      <c r="J83" s="50">
        <v>13862.78</v>
      </c>
      <c r="K83" s="36" t="s">
        <v>328</v>
      </c>
      <c r="L83" s="36" t="s">
        <v>332</v>
      </c>
      <c r="M83" s="36" t="s">
        <v>456</v>
      </c>
      <c r="N83" s="36" t="s">
        <v>457</v>
      </c>
      <c r="O83" s="36" t="s">
        <v>9</v>
      </c>
      <c r="P83" s="42">
        <v>40075</v>
      </c>
      <c r="Q83" s="36" t="s">
        <v>807</v>
      </c>
      <c r="R83" s="36" t="s">
        <v>419</v>
      </c>
      <c r="S83" s="36" t="s">
        <v>806</v>
      </c>
      <c r="T83" s="36" t="s">
        <v>328</v>
      </c>
      <c r="U83" s="36" t="s">
        <v>328</v>
      </c>
      <c r="V83" s="36" t="s">
        <v>328</v>
      </c>
      <c r="W83" s="36" t="s">
        <v>328</v>
      </c>
      <c r="X83" s="36" t="s">
        <v>328</v>
      </c>
      <c r="Y83" s="36" t="s">
        <v>328</v>
      </c>
      <c r="Z83" s="37">
        <v>-185732.44</v>
      </c>
      <c r="AA83" s="37">
        <v>-196876.39</v>
      </c>
      <c r="AB83" s="37">
        <v>-11143.95</v>
      </c>
      <c r="AC83" s="36" t="s">
        <v>494</v>
      </c>
      <c r="AD83" s="36" t="s">
        <v>329</v>
      </c>
      <c r="AE83" s="38">
        <v>3</v>
      </c>
    </row>
    <row r="84" spans="1:31" s="36" customFormat="1" ht="12.75" x14ac:dyDescent="0.2">
      <c r="A84" s="36" t="s">
        <v>325</v>
      </c>
      <c r="B84" s="36" t="s">
        <v>331</v>
      </c>
      <c r="C84" s="36" t="s">
        <v>491</v>
      </c>
      <c r="D84" s="38">
        <v>1</v>
      </c>
      <c r="E84" s="36" t="s">
        <v>9</v>
      </c>
      <c r="F84" s="36" t="s">
        <v>878</v>
      </c>
      <c r="G84" s="36" t="s">
        <v>877</v>
      </c>
      <c r="H84" s="50">
        <v>240.55</v>
      </c>
      <c r="I84" s="36" t="s">
        <v>333</v>
      </c>
      <c r="J84" s="50">
        <v>50.52</v>
      </c>
      <c r="K84" s="36" t="s">
        <v>328</v>
      </c>
      <c r="L84" s="36" t="s">
        <v>332</v>
      </c>
      <c r="M84" s="36" t="s">
        <v>456</v>
      </c>
      <c r="N84" s="36" t="s">
        <v>457</v>
      </c>
      <c r="O84" s="36" t="s">
        <v>9</v>
      </c>
      <c r="P84" s="42">
        <v>40075</v>
      </c>
      <c r="Q84" s="36" t="s">
        <v>807</v>
      </c>
      <c r="R84" s="36" t="s">
        <v>419</v>
      </c>
      <c r="S84" s="36" t="s">
        <v>806</v>
      </c>
      <c r="T84" s="36" t="s">
        <v>328</v>
      </c>
      <c r="U84" s="36" t="s">
        <v>328</v>
      </c>
      <c r="V84" s="36" t="s">
        <v>328</v>
      </c>
      <c r="W84" s="36" t="s">
        <v>328</v>
      </c>
      <c r="X84" s="36" t="s">
        <v>328</v>
      </c>
      <c r="Y84" s="36" t="s">
        <v>328</v>
      </c>
      <c r="Z84" s="37">
        <v>-240.55</v>
      </c>
      <c r="AA84" s="37">
        <v>-291.07</v>
      </c>
      <c r="AB84" s="37">
        <v>-50.52</v>
      </c>
      <c r="AC84" s="36" t="s">
        <v>492</v>
      </c>
      <c r="AD84" s="36" t="s">
        <v>329</v>
      </c>
      <c r="AE84" s="38">
        <v>3</v>
      </c>
    </row>
    <row r="85" spans="1:31" s="36" customFormat="1" ht="12.75" x14ac:dyDescent="0.2">
      <c r="A85" s="36" t="s">
        <v>325</v>
      </c>
      <c r="B85" s="36" t="s">
        <v>331</v>
      </c>
      <c r="C85" s="36" t="s">
        <v>468</v>
      </c>
      <c r="D85" s="38">
        <v>1</v>
      </c>
      <c r="E85" s="36" t="s">
        <v>9</v>
      </c>
      <c r="F85" s="36" t="s">
        <v>813</v>
      </c>
      <c r="G85" s="36" t="s">
        <v>812</v>
      </c>
      <c r="H85" s="50">
        <v>-5040.07</v>
      </c>
      <c r="I85" s="36" t="s">
        <v>330</v>
      </c>
      <c r="J85" s="50">
        <v>0</v>
      </c>
      <c r="K85" s="36" t="s">
        <v>328</v>
      </c>
      <c r="L85" s="36" t="s">
        <v>332</v>
      </c>
      <c r="M85" s="36" t="s">
        <v>469</v>
      </c>
      <c r="N85" s="36" t="s">
        <v>470</v>
      </c>
      <c r="O85" s="36" t="s">
        <v>9</v>
      </c>
      <c r="P85" s="42">
        <v>40076</v>
      </c>
      <c r="Q85" s="36" t="s">
        <v>822</v>
      </c>
      <c r="R85" s="36" t="s">
        <v>419</v>
      </c>
      <c r="S85" s="36" t="s">
        <v>806</v>
      </c>
      <c r="T85" s="36" t="s">
        <v>328</v>
      </c>
      <c r="U85" s="36" t="s">
        <v>328</v>
      </c>
      <c r="V85" s="36" t="s">
        <v>328</v>
      </c>
      <c r="W85" s="36" t="s">
        <v>328</v>
      </c>
      <c r="X85" s="36" t="s">
        <v>328</v>
      </c>
      <c r="Y85" s="36" t="s">
        <v>328</v>
      </c>
      <c r="Z85" s="37">
        <v>5040.07</v>
      </c>
      <c r="AA85" s="37">
        <v>5040.07</v>
      </c>
      <c r="AB85" s="37">
        <v>0</v>
      </c>
      <c r="AC85" s="36" t="s">
        <v>883</v>
      </c>
      <c r="AD85" s="36" t="s">
        <v>329</v>
      </c>
      <c r="AE85" s="38">
        <v>3</v>
      </c>
    </row>
    <row r="86" spans="1:31" s="36" customFormat="1" ht="12.75" x14ac:dyDescent="0.2">
      <c r="A86" s="36" t="s">
        <v>325</v>
      </c>
      <c r="B86" s="36" t="s">
        <v>331</v>
      </c>
      <c r="C86" s="36" t="s">
        <v>498</v>
      </c>
      <c r="D86" s="38">
        <v>1</v>
      </c>
      <c r="E86" s="36" t="s">
        <v>9</v>
      </c>
      <c r="F86" s="36" t="s">
        <v>821</v>
      </c>
      <c r="G86" s="36" t="s">
        <v>876</v>
      </c>
      <c r="H86" s="50">
        <v>771.04</v>
      </c>
      <c r="I86" s="36" t="s">
        <v>333</v>
      </c>
      <c r="J86" s="50">
        <v>161.91999999999999</v>
      </c>
      <c r="K86" s="36" t="s">
        <v>328</v>
      </c>
      <c r="L86" s="36" t="s">
        <v>332</v>
      </c>
      <c r="M86" s="36" t="s">
        <v>435</v>
      </c>
      <c r="N86" s="36" t="s">
        <v>436</v>
      </c>
      <c r="O86" s="36" t="s">
        <v>9</v>
      </c>
      <c r="P86" s="42">
        <v>40070</v>
      </c>
      <c r="Q86" s="36" t="s">
        <v>422</v>
      </c>
      <c r="R86" s="36" t="s">
        <v>419</v>
      </c>
      <c r="S86" s="36" t="s">
        <v>806</v>
      </c>
      <c r="T86" s="36" t="s">
        <v>328</v>
      </c>
      <c r="U86" s="36" t="s">
        <v>328</v>
      </c>
      <c r="V86" s="36" t="s">
        <v>328</v>
      </c>
      <c r="W86" s="36" t="s">
        <v>328</v>
      </c>
      <c r="X86" s="36" t="s">
        <v>328</v>
      </c>
      <c r="Y86" s="36" t="s">
        <v>328</v>
      </c>
      <c r="Z86" s="37">
        <v>-771.04</v>
      </c>
      <c r="AA86" s="37">
        <v>-932.96</v>
      </c>
      <c r="AB86" s="37">
        <v>-161.91999999999999</v>
      </c>
      <c r="AC86" s="36" t="s">
        <v>499</v>
      </c>
      <c r="AD86" s="36" t="s">
        <v>329</v>
      </c>
      <c r="AE86" s="38">
        <v>3</v>
      </c>
    </row>
    <row r="87" spans="1:31" s="36" customFormat="1" ht="12.75" x14ac:dyDescent="0.2">
      <c r="A87" s="36" t="s">
        <v>325</v>
      </c>
      <c r="B87" s="36" t="s">
        <v>331</v>
      </c>
      <c r="C87" s="36" t="s">
        <v>506</v>
      </c>
      <c r="D87" s="38">
        <v>1</v>
      </c>
      <c r="E87" s="36" t="s">
        <v>9</v>
      </c>
      <c r="F87" s="36" t="s">
        <v>878</v>
      </c>
      <c r="G87" s="36" t="s">
        <v>877</v>
      </c>
      <c r="H87" s="50">
        <v>285.83</v>
      </c>
      <c r="I87" s="36" t="s">
        <v>333</v>
      </c>
      <c r="J87" s="50">
        <v>60.02</v>
      </c>
      <c r="K87" s="36" t="s">
        <v>328</v>
      </c>
      <c r="L87" s="36" t="s">
        <v>332</v>
      </c>
      <c r="M87" s="36" t="s">
        <v>456</v>
      </c>
      <c r="N87" s="36" t="s">
        <v>457</v>
      </c>
      <c r="O87" s="36" t="s">
        <v>9</v>
      </c>
      <c r="P87" s="42">
        <v>40075</v>
      </c>
      <c r="Q87" s="36" t="s">
        <v>807</v>
      </c>
      <c r="R87" s="36" t="s">
        <v>419</v>
      </c>
      <c r="S87" s="36" t="s">
        <v>806</v>
      </c>
      <c r="T87" s="36" t="s">
        <v>328</v>
      </c>
      <c r="U87" s="36" t="s">
        <v>328</v>
      </c>
      <c r="V87" s="36" t="s">
        <v>328</v>
      </c>
      <c r="W87" s="36" t="s">
        <v>328</v>
      </c>
      <c r="X87" s="36" t="s">
        <v>328</v>
      </c>
      <c r="Y87" s="36" t="s">
        <v>328</v>
      </c>
      <c r="Z87" s="37">
        <v>-285.83</v>
      </c>
      <c r="AA87" s="37">
        <v>-345.85</v>
      </c>
      <c r="AB87" s="37">
        <v>-60.02</v>
      </c>
      <c r="AC87" s="36" t="s">
        <v>507</v>
      </c>
      <c r="AD87" s="36" t="s">
        <v>329</v>
      </c>
      <c r="AE87" s="38">
        <v>3</v>
      </c>
    </row>
    <row r="88" spans="1:31" s="36" customFormat="1" ht="12.75" x14ac:dyDescent="0.2">
      <c r="A88" s="36" t="s">
        <v>325</v>
      </c>
      <c r="B88" s="36" t="s">
        <v>331</v>
      </c>
      <c r="C88" s="36" t="s">
        <v>505</v>
      </c>
      <c r="D88" s="38">
        <v>2</v>
      </c>
      <c r="E88" s="36" t="s">
        <v>9</v>
      </c>
      <c r="F88" s="36" t="s">
        <v>878</v>
      </c>
      <c r="G88" s="36" t="s">
        <v>877</v>
      </c>
      <c r="H88" s="50">
        <v>247979.71</v>
      </c>
      <c r="I88" s="36" t="s">
        <v>333</v>
      </c>
      <c r="J88" s="50">
        <v>14878.79</v>
      </c>
      <c r="K88" s="36" t="s">
        <v>328</v>
      </c>
      <c r="L88" s="36" t="s">
        <v>332</v>
      </c>
      <c r="M88" s="36" t="s">
        <v>456</v>
      </c>
      <c r="N88" s="36" t="s">
        <v>457</v>
      </c>
      <c r="O88" s="36" t="s">
        <v>9</v>
      </c>
      <c r="P88" s="42">
        <v>40075</v>
      </c>
      <c r="Q88" s="36" t="s">
        <v>807</v>
      </c>
      <c r="R88" s="36" t="s">
        <v>419</v>
      </c>
      <c r="S88" s="36" t="s">
        <v>806</v>
      </c>
      <c r="T88" s="36" t="s">
        <v>328</v>
      </c>
      <c r="U88" s="36" t="s">
        <v>328</v>
      </c>
      <c r="V88" s="36" t="s">
        <v>328</v>
      </c>
      <c r="W88" s="36" t="s">
        <v>328</v>
      </c>
      <c r="X88" s="36" t="s">
        <v>328</v>
      </c>
      <c r="Y88" s="36" t="s">
        <v>328</v>
      </c>
      <c r="Z88" s="37">
        <v>-200136.45</v>
      </c>
      <c r="AA88" s="37">
        <v>-212144.64000000001</v>
      </c>
      <c r="AB88" s="37">
        <v>-12008.19</v>
      </c>
      <c r="AC88" s="36" t="s">
        <v>502</v>
      </c>
      <c r="AD88" s="36" t="s">
        <v>329</v>
      </c>
      <c r="AE88" s="38">
        <v>3</v>
      </c>
    </row>
    <row r="89" spans="1:31" s="36" customFormat="1" ht="12.75" x14ac:dyDescent="0.2">
      <c r="A89" s="36" t="s">
        <v>325</v>
      </c>
      <c r="B89" s="36" t="s">
        <v>331</v>
      </c>
      <c r="C89" s="36" t="s">
        <v>512</v>
      </c>
      <c r="D89" s="38">
        <v>1</v>
      </c>
      <c r="E89" s="36" t="s">
        <v>9</v>
      </c>
      <c r="F89" s="36" t="s">
        <v>768</v>
      </c>
      <c r="G89" s="36" t="s">
        <v>123</v>
      </c>
      <c r="H89" s="50">
        <v>89104</v>
      </c>
      <c r="I89" s="36" t="s">
        <v>330</v>
      </c>
      <c r="J89" s="50">
        <v>0</v>
      </c>
      <c r="K89" s="36" t="s">
        <v>328</v>
      </c>
      <c r="L89" s="36" t="s">
        <v>332</v>
      </c>
      <c r="M89" s="36" t="s">
        <v>513</v>
      </c>
      <c r="N89" s="36" t="s">
        <v>514</v>
      </c>
      <c r="O89" s="36" t="s">
        <v>9</v>
      </c>
      <c r="P89" s="42">
        <v>40071</v>
      </c>
      <c r="Q89" s="36" t="s">
        <v>421</v>
      </c>
      <c r="R89" s="36" t="s">
        <v>412</v>
      </c>
      <c r="S89" s="36" t="s">
        <v>802</v>
      </c>
      <c r="T89" s="36" t="s">
        <v>328</v>
      </c>
      <c r="U89" s="36" t="s">
        <v>328</v>
      </c>
      <c r="V89" s="36" t="s">
        <v>328</v>
      </c>
      <c r="W89" s="36" t="s">
        <v>328</v>
      </c>
      <c r="X89" s="36" t="s">
        <v>328</v>
      </c>
      <c r="Y89" s="36" t="s">
        <v>328</v>
      </c>
      <c r="Z89" s="37">
        <v>-62202</v>
      </c>
      <c r="AA89" s="37">
        <v>-62202</v>
      </c>
      <c r="AB89" s="37">
        <v>0</v>
      </c>
      <c r="AC89" s="36" t="s">
        <v>880</v>
      </c>
      <c r="AD89" s="36" t="s">
        <v>329</v>
      </c>
      <c r="AE89" s="38">
        <v>4</v>
      </c>
    </row>
    <row r="90" spans="1:31" s="36" customFormat="1" ht="12.75" x14ac:dyDescent="0.2">
      <c r="A90" s="36" t="s">
        <v>325</v>
      </c>
      <c r="B90" s="36" t="s">
        <v>331</v>
      </c>
      <c r="C90" s="36" t="s">
        <v>512</v>
      </c>
      <c r="D90" s="38">
        <v>2</v>
      </c>
      <c r="E90" s="36" t="s">
        <v>9</v>
      </c>
      <c r="F90" s="36" t="s">
        <v>768</v>
      </c>
      <c r="G90" s="36" t="s">
        <v>123</v>
      </c>
      <c r="H90" s="50">
        <v>-26902</v>
      </c>
      <c r="I90" s="36" t="s">
        <v>330</v>
      </c>
      <c r="J90" s="50">
        <v>0</v>
      </c>
      <c r="K90" s="36" t="s">
        <v>328</v>
      </c>
      <c r="L90" s="36" t="s">
        <v>332</v>
      </c>
      <c r="M90" s="36" t="s">
        <v>513</v>
      </c>
      <c r="N90" s="36" t="s">
        <v>514</v>
      </c>
      <c r="O90" s="36" t="s">
        <v>9</v>
      </c>
      <c r="P90" s="42">
        <v>40076</v>
      </c>
      <c r="Q90" s="36" t="s">
        <v>822</v>
      </c>
      <c r="R90" s="36" t="s">
        <v>412</v>
      </c>
      <c r="S90" s="36" t="s">
        <v>802</v>
      </c>
      <c r="T90" s="36" t="s">
        <v>328</v>
      </c>
      <c r="U90" s="36" t="s">
        <v>328</v>
      </c>
      <c r="V90" s="36" t="s">
        <v>328</v>
      </c>
      <c r="W90" s="36" t="s">
        <v>328</v>
      </c>
      <c r="X90" s="36" t="s">
        <v>328</v>
      </c>
      <c r="Y90" s="36" t="s">
        <v>328</v>
      </c>
      <c r="Z90" s="37">
        <v>-62202</v>
      </c>
      <c r="AA90" s="37">
        <v>-62202</v>
      </c>
      <c r="AB90" s="37">
        <v>0</v>
      </c>
      <c r="AC90" s="36" t="s">
        <v>879</v>
      </c>
      <c r="AD90" s="36" t="s">
        <v>329</v>
      </c>
      <c r="AE90" s="38">
        <v>4</v>
      </c>
    </row>
    <row r="91" spans="1:31" s="36" customFormat="1" ht="12.75" x14ac:dyDescent="0.2">
      <c r="A91" s="36" t="s">
        <v>325</v>
      </c>
      <c r="B91" s="36" t="s">
        <v>331</v>
      </c>
      <c r="C91" s="36" t="s">
        <v>517</v>
      </c>
      <c r="D91" s="38">
        <v>1</v>
      </c>
      <c r="E91" s="36" t="s">
        <v>9</v>
      </c>
      <c r="F91" s="36" t="s">
        <v>768</v>
      </c>
      <c r="G91" s="36" t="s">
        <v>123</v>
      </c>
      <c r="H91" s="50">
        <v>1622291.2</v>
      </c>
      <c r="I91" s="36" t="s">
        <v>330</v>
      </c>
      <c r="J91" s="50">
        <v>0</v>
      </c>
      <c r="K91" s="36" t="s">
        <v>328</v>
      </c>
      <c r="L91" s="36" t="s">
        <v>332</v>
      </c>
      <c r="M91" s="36" t="s">
        <v>466</v>
      </c>
      <c r="N91" s="36" t="s">
        <v>467</v>
      </c>
      <c r="O91" s="36" t="s">
        <v>9</v>
      </c>
      <c r="P91" s="42">
        <v>40067</v>
      </c>
      <c r="Q91" s="36" t="s">
        <v>424</v>
      </c>
      <c r="R91" s="36" t="s">
        <v>419</v>
      </c>
      <c r="S91" s="36" t="s">
        <v>806</v>
      </c>
      <c r="T91" s="36" t="s">
        <v>328</v>
      </c>
      <c r="U91" s="36" t="s">
        <v>328</v>
      </c>
      <c r="V91" s="36" t="s">
        <v>328</v>
      </c>
      <c r="W91" s="36" t="s">
        <v>328</v>
      </c>
      <c r="X91" s="36" t="s">
        <v>328</v>
      </c>
      <c r="Y91" s="36" t="s">
        <v>328</v>
      </c>
      <c r="Z91" s="37">
        <v>-5533895.5999999996</v>
      </c>
      <c r="AA91" s="37">
        <v>-5533895.5999999996</v>
      </c>
      <c r="AB91" s="37">
        <v>0</v>
      </c>
      <c r="AC91" s="36" t="s">
        <v>516</v>
      </c>
      <c r="AD91" s="36" t="s">
        <v>329</v>
      </c>
      <c r="AE91" s="38">
        <v>4</v>
      </c>
    </row>
    <row r="92" spans="1:31" s="36" customFormat="1" ht="12.75" x14ac:dyDescent="0.2">
      <c r="A92" s="36" t="s">
        <v>325</v>
      </c>
      <c r="B92" s="36" t="s">
        <v>331</v>
      </c>
      <c r="C92" s="36" t="s">
        <v>517</v>
      </c>
      <c r="D92" s="38">
        <v>2</v>
      </c>
      <c r="E92" s="36" t="s">
        <v>9</v>
      </c>
      <c r="F92" s="36" t="s">
        <v>768</v>
      </c>
      <c r="G92" s="36" t="s">
        <v>123</v>
      </c>
      <c r="H92" s="50">
        <v>3911604.4</v>
      </c>
      <c r="I92" s="36" t="s">
        <v>330</v>
      </c>
      <c r="J92" s="50">
        <v>0</v>
      </c>
      <c r="K92" s="36" t="s">
        <v>328</v>
      </c>
      <c r="L92" s="36" t="s">
        <v>332</v>
      </c>
      <c r="M92" s="36" t="s">
        <v>466</v>
      </c>
      <c r="N92" s="36" t="s">
        <v>467</v>
      </c>
      <c r="O92" s="36" t="s">
        <v>9</v>
      </c>
      <c r="P92" s="42">
        <v>40068</v>
      </c>
      <c r="Q92" s="36" t="s">
        <v>423</v>
      </c>
      <c r="R92" s="36" t="s">
        <v>419</v>
      </c>
      <c r="S92" s="36" t="s">
        <v>806</v>
      </c>
      <c r="T92" s="36" t="s">
        <v>328</v>
      </c>
      <c r="U92" s="36" t="s">
        <v>328</v>
      </c>
      <c r="V92" s="36" t="s">
        <v>328</v>
      </c>
      <c r="W92" s="36" t="s">
        <v>328</v>
      </c>
      <c r="X92" s="36" t="s">
        <v>328</v>
      </c>
      <c r="Y92" s="36" t="s">
        <v>328</v>
      </c>
      <c r="Z92" s="37">
        <v>-5533895.5999999996</v>
      </c>
      <c r="AA92" s="37">
        <v>-5533895.5999999996</v>
      </c>
      <c r="AB92" s="37">
        <v>0</v>
      </c>
      <c r="AC92" s="36" t="s">
        <v>516</v>
      </c>
      <c r="AD92" s="36" t="s">
        <v>329</v>
      </c>
      <c r="AE92" s="38">
        <v>4</v>
      </c>
    </row>
    <row r="93" spans="1:31" s="36" customFormat="1" ht="12.75" x14ac:dyDescent="0.2">
      <c r="A93" s="36" t="s">
        <v>325</v>
      </c>
      <c r="B93" s="36" t="s">
        <v>331</v>
      </c>
      <c r="C93" s="36" t="s">
        <v>504</v>
      </c>
      <c r="D93" s="38">
        <v>2</v>
      </c>
      <c r="E93" s="36" t="s">
        <v>9</v>
      </c>
      <c r="F93" s="36" t="s">
        <v>878</v>
      </c>
      <c r="G93" s="36" t="s">
        <v>877</v>
      </c>
      <c r="H93" s="50">
        <v>0.01</v>
      </c>
      <c r="I93" s="36" t="s">
        <v>333</v>
      </c>
      <c r="J93" s="50">
        <v>0</v>
      </c>
      <c r="K93" s="36" t="s">
        <v>827</v>
      </c>
      <c r="L93" s="36" t="s">
        <v>328</v>
      </c>
      <c r="M93" s="36" t="s">
        <v>328</v>
      </c>
      <c r="N93" s="36" t="s">
        <v>328</v>
      </c>
      <c r="O93" s="36" t="s">
        <v>328</v>
      </c>
      <c r="P93" s="42">
        <v>40075</v>
      </c>
      <c r="Q93" s="36" t="s">
        <v>807</v>
      </c>
      <c r="R93" s="36" t="s">
        <v>419</v>
      </c>
      <c r="S93" s="36" t="s">
        <v>806</v>
      </c>
      <c r="T93" s="36" t="s">
        <v>328</v>
      </c>
      <c r="U93" s="36" t="s">
        <v>328</v>
      </c>
      <c r="V93" s="36" t="s">
        <v>328</v>
      </c>
      <c r="W93" s="36" t="s">
        <v>328</v>
      </c>
      <c r="X93" s="36" t="s">
        <v>328</v>
      </c>
      <c r="Y93" s="36" t="s">
        <v>328</v>
      </c>
      <c r="Z93" s="37">
        <v>200136.45</v>
      </c>
      <c r="AA93" s="37">
        <v>212144.64000000001</v>
      </c>
      <c r="AB93" s="37">
        <v>12008.19</v>
      </c>
      <c r="AC93" s="36" t="s">
        <v>502</v>
      </c>
      <c r="AD93" s="36" t="s">
        <v>329</v>
      </c>
      <c r="AE93" s="38">
        <v>4</v>
      </c>
    </row>
    <row r="94" spans="1:31" s="36" customFormat="1" ht="12.75" x14ac:dyDescent="0.2">
      <c r="A94" s="36" t="s">
        <v>325</v>
      </c>
      <c r="B94" s="36" t="s">
        <v>331</v>
      </c>
      <c r="C94" s="36" t="s">
        <v>504</v>
      </c>
      <c r="D94" s="38">
        <v>2</v>
      </c>
      <c r="E94" s="36" t="s">
        <v>9</v>
      </c>
      <c r="F94" s="36" t="s">
        <v>878</v>
      </c>
      <c r="G94" s="36" t="s">
        <v>877</v>
      </c>
      <c r="H94" s="50">
        <v>-247979.71</v>
      </c>
      <c r="I94" s="36" t="s">
        <v>333</v>
      </c>
      <c r="J94" s="50">
        <v>-12008.19</v>
      </c>
      <c r="K94" s="36" t="s">
        <v>328</v>
      </c>
      <c r="L94" s="36" t="s">
        <v>332</v>
      </c>
      <c r="M94" s="36" t="s">
        <v>456</v>
      </c>
      <c r="N94" s="36" t="s">
        <v>457</v>
      </c>
      <c r="O94" s="36" t="s">
        <v>9</v>
      </c>
      <c r="P94" s="42">
        <v>40075</v>
      </c>
      <c r="Q94" s="36" t="s">
        <v>807</v>
      </c>
      <c r="R94" s="36" t="s">
        <v>419</v>
      </c>
      <c r="S94" s="36" t="s">
        <v>806</v>
      </c>
      <c r="T94" s="36" t="s">
        <v>328</v>
      </c>
      <c r="U94" s="36" t="s">
        <v>328</v>
      </c>
      <c r="V94" s="36" t="s">
        <v>328</v>
      </c>
      <c r="W94" s="36" t="s">
        <v>328</v>
      </c>
      <c r="X94" s="36" t="s">
        <v>328</v>
      </c>
      <c r="Y94" s="36" t="s">
        <v>328</v>
      </c>
      <c r="Z94" s="37">
        <v>200136.45</v>
      </c>
      <c r="AA94" s="37">
        <v>212144.64000000001</v>
      </c>
      <c r="AB94" s="37">
        <v>12008.19</v>
      </c>
      <c r="AC94" s="36" t="s">
        <v>502</v>
      </c>
      <c r="AD94" s="36" t="s">
        <v>329</v>
      </c>
      <c r="AE94" s="38">
        <v>4</v>
      </c>
    </row>
    <row r="95" spans="1:31" s="36" customFormat="1" ht="12.75" x14ac:dyDescent="0.2">
      <c r="A95" s="36" t="s">
        <v>325</v>
      </c>
      <c r="B95" s="36" t="s">
        <v>331</v>
      </c>
      <c r="C95" s="36" t="s">
        <v>500</v>
      </c>
      <c r="D95" s="38">
        <v>2</v>
      </c>
      <c r="E95" s="36" t="s">
        <v>9</v>
      </c>
      <c r="F95" s="36" t="s">
        <v>878</v>
      </c>
      <c r="G95" s="36" t="s">
        <v>877</v>
      </c>
      <c r="H95" s="50">
        <v>247979.71</v>
      </c>
      <c r="I95" s="36" t="s">
        <v>503</v>
      </c>
      <c r="J95" s="50">
        <v>14878.78</v>
      </c>
      <c r="K95" s="36" t="s">
        <v>328</v>
      </c>
      <c r="L95" s="36" t="s">
        <v>332</v>
      </c>
      <c r="M95" s="36" t="s">
        <v>456</v>
      </c>
      <c r="N95" s="36" t="s">
        <v>457</v>
      </c>
      <c r="O95" s="36" t="s">
        <v>9</v>
      </c>
      <c r="P95" s="42">
        <v>40075</v>
      </c>
      <c r="Q95" s="36" t="s">
        <v>807</v>
      </c>
      <c r="R95" s="36" t="s">
        <v>419</v>
      </c>
      <c r="S95" s="36" t="s">
        <v>806</v>
      </c>
      <c r="T95" s="36" t="s">
        <v>328</v>
      </c>
      <c r="U95" s="36" t="s">
        <v>328</v>
      </c>
      <c r="V95" s="36" t="s">
        <v>328</v>
      </c>
      <c r="W95" s="36" t="s">
        <v>328</v>
      </c>
      <c r="X95" s="36" t="s">
        <v>328</v>
      </c>
      <c r="Y95" s="36" t="s">
        <v>328</v>
      </c>
      <c r="Z95" s="37">
        <v>-197265.86</v>
      </c>
      <c r="AA95" s="37">
        <v>-212144.64000000001</v>
      </c>
      <c r="AB95" s="37">
        <v>-14878.78</v>
      </c>
      <c r="AC95" s="36" t="s">
        <v>502</v>
      </c>
      <c r="AD95" s="36" t="s">
        <v>329</v>
      </c>
      <c r="AE95" s="38">
        <v>4</v>
      </c>
    </row>
    <row r="96" spans="1:31" s="36" customFormat="1" ht="12.75" x14ac:dyDescent="0.2">
      <c r="A96" s="36" t="s">
        <v>325</v>
      </c>
      <c r="B96" s="36" t="s">
        <v>331</v>
      </c>
      <c r="C96" s="36" t="s">
        <v>515</v>
      </c>
      <c r="D96" s="38">
        <v>1</v>
      </c>
      <c r="E96" s="36" t="s">
        <v>9</v>
      </c>
      <c r="F96" s="36" t="s">
        <v>769</v>
      </c>
      <c r="G96" s="36" t="s">
        <v>336</v>
      </c>
      <c r="H96" s="50">
        <v>921418.4</v>
      </c>
      <c r="I96" s="36" t="s">
        <v>330</v>
      </c>
      <c r="J96" s="50">
        <v>0</v>
      </c>
      <c r="K96" s="36" t="s">
        <v>328</v>
      </c>
      <c r="L96" s="36" t="s">
        <v>332</v>
      </c>
      <c r="M96" s="36" t="s">
        <v>462</v>
      </c>
      <c r="N96" s="36" t="s">
        <v>463</v>
      </c>
      <c r="O96" s="36" t="s">
        <v>9</v>
      </c>
      <c r="P96" s="42">
        <v>40069</v>
      </c>
      <c r="Q96" s="36" t="s">
        <v>833</v>
      </c>
      <c r="R96" s="36" t="s">
        <v>419</v>
      </c>
      <c r="S96" s="36" t="s">
        <v>806</v>
      </c>
      <c r="T96" s="36" t="s">
        <v>328</v>
      </c>
      <c r="U96" s="36" t="s">
        <v>328</v>
      </c>
      <c r="V96" s="36" t="s">
        <v>328</v>
      </c>
      <c r="W96" s="36" t="s">
        <v>328</v>
      </c>
      <c r="X96" s="36" t="s">
        <v>328</v>
      </c>
      <c r="Y96" s="36" t="s">
        <v>328</v>
      </c>
      <c r="Z96" s="37">
        <v>-921418.4</v>
      </c>
      <c r="AA96" s="37">
        <v>-921418.4</v>
      </c>
      <c r="AB96" s="37">
        <v>0</v>
      </c>
      <c r="AC96" s="36" t="s">
        <v>516</v>
      </c>
      <c r="AD96" s="36" t="s">
        <v>329</v>
      </c>
      <c r="AE96" s="38">
        <v>4</v>
      </c>
    </row>
    <row r="97" spans="1:31" s="36" customFormat="1" ht="12.75" x14ac:dyDescent="0.2">
      <c r="A97" s="36" t="s">
        <v>325</v>
      </c>
      <c r="B97" s="36" t="s">
        <v>331</v>
      </c>
      <c r="C97" s="36" t="s">
        <v>520</v>
      </c>
      <c r="D97" s="38">
        <v>1</v>
      </c>
      <c r="E97" s="36" t="s">
        <v>9</v>
      </c>
      <c r="F97" s="36" t="s">
        <v>878</v>
      </c>
      <c r="G97" s="36" t="s">
        <v>877</v>
      </c>
      <c r="H97" s="50">
        <v>109829.56</v>
      </c>
      <c r="I97" s="36" t="s">
        <v>333</v>
      </c>
      <c r="J97" s="50">
        <v>23064.21</v>
      </c>
      <c r="K97" s="36" t="s">
        <v>328</v>
      </c>
      <c r="L97" s="36" t="s">
        <v>332</v>
      </c>
      <c r="M97" s="36" t="s">
        <v>521</v>
      </c>
      <c r="N97" s="36" t="s">
        <v>522</v>
      </c>
      <c r="O97" s="36" t="s">
        <v>9</v>
      </c>
      <c r="P97" s="42">
        <v>40075</v>
      </c>
      <c r="Q97" s="36" t="s">
        <v>807</v>
      </c>
      <c r="R97" s="36" t="s">
        <v>419</v>
      </c>
      <c r="S97" s="36" t="s">
        <v>806</v>
      </c>
      <c r="T97" s="36" t="s">
        <v>328</v>
      </c>
      <c r="U97" s="36" t="s">
        <v>328</v>
      </c>
      <c r="V97" s="36" t="s">
        <v>328</v>
      </c>
      <c r="W97" s="36" t="s">
        <v>328</v>
      </c>
      <c r="X97" s="36" t="s">
        <v>328</v>
      </c>
      <c r="Y97" s="36" t="s">
        <v>328</v>
      </c>
      <c r="Z97" s="37">
        <v>-123281.5</v>
      </c>
      <c r="AA97" s="37">
        <v>-151593.81</v>
      </c>
      <c r="AB97" s="37">
        <v>-28312.31</v>
      </c>
      <c r="AC97" s="36" t="s">
        <v>525</v>
      </c>
      <c r="AD97" s="36" t="s">
        <v>329</v>
      </c>
      <c r="AE97" s="38">
        <v>4</v>
      </c>
    </row>
    <row r="98" spans="1:31" s="36" customFormat="1" ht="12.75" x14ac:dyDescent="0.2">
      <c r="A98" s="36" t="s">
        <v>325</v>
      </c>
      <c r="B98" s="36" t="s">
        <v>331</v>
      </c>
      <c r="C98" s="36" t="s">
        <v>520</v>
      </c>
      <c r="D98" s="38">
        <v>2</v>
      </c>
      <c r="E98" s="36" t="s">
        <v>9</v>
      </c>
      <c r="F98" s="36" t="s">
        <v>878</v>
      </c>
      <c r="G98" s="36" t="s">
        <v>877</v>
      </c>
      <c r="H98" s="50">
        <v>-16154.66</v>
      </c>
      <c r="I98" s="36" t="s">
        <v>503</v>
      </c>
      <c r="J98" s="50">
        <v>-969.28</v>
      </c>
      <c r="K98" s="36" t="s">
        <v>328</v>
      </c>
      <c r="L98" s="36" t="s">
        <v>332</v>
      </c>
      <c r="M98" s="36" t="s">
        <v>521</v>
      </c>
      <c r="N98" s="36" t="s">
        <v>522</v>
      </c>
      <c r="O98" s="36" t="s">
        <v>9</v>
      </c>
      <c r="P98" s="42">
        <v>40075</v>
      </c>
      <c r="Q98" s="36" t="s">
        <v>807</v>
      </c>
      <c r="R98" s="36" t="s">
        <v>419</v>
      </c>
      <c r="S98" s="36" t="s">
        <v>806</v>
      </c>
      <c r="T98" s="36" t="s">
        <v>328</v>
      </c>
      <c r="U98" s="36" t="s">
        <v>328</v>
      </c>
      <c r="V98" s="36" t="s">
        <v>328</v>
      </c>
      <c r="W98" s="36" t="s">
        <v>328</v>
      </c>
      <c r="X98" s="36" t="s">
        <v>328</v>
      </c>
      <c r="Y98" s="36" t="s">
        <v>328</v>
      </c>
      <c r="Z98" s="37">
        <v>-123281.5</v>
      </c>
      <c r="AA98" s="37">
        <v>-151593.81</v>
      </c>
      <c r="AB98" s="37">
        <v>-28312.31</v>
      </c>
      <c r="AC98" s="36" t="s">
        <v>524</v>
      </c>
      <c r="AD98" s="36" t="s">
        <v>329</v>
      </c>
      <c r="AE98" s="38">
        <v>4</v>
      </c>
    </row>
    <row r="99" spans="1:31" s="36" customFormat="1" ht="12.75" x14ac:dyDescent="0.2">
      <c r="A99" s="36" t="s">
        <v>325</v>
      </c>
      <c r="B99" s="36" t="s">
        <v>331</v>
      </c>
      <c r="C99" s="36" t="s">
        <v>520</v>
      </c>
      <c r="D99" s="38">
        <v>3</v>
      </c>
      <c r="E99" s="36" t="s">
        <v>9</v>
      </c>
      <c r="F99" s="36" t="s">
        <v>878</v>
      </c>
      <c r="G99" s="36" t="s">
        <v>877</v>
      </c>
      <c r="H99" s="50">
        <v>-0.4</v>
      </c>
      <c r="I99" s="36" t="s">
        <v>333</v>
      </c>
      <c r="J99" s="50">
        <v>-0.09</v>
      </c>
      <c r="K99" s="36" t="s">
        <v>827</v>
      </c>
      <c r="L99" s="36" t="s">
        <v>328</v>
      </c>
      <c r="M99" s="36" t="s">
        <v>328</v>
      </c>
      <c r="N99" s="36" t="s">
        <v>328</v>
      </c>
      <c r="O99" s="36" t="s">
        <v>328</v>
      </c>
      <c r="P99" s="42">
        <v>40075</v>
      </c>
      <c r="Q99" s="36" t="s">
        <v>807</v>
      </c>
      <c r="R99" s="36" t="s">
        <v>419</v>
      </c>
      <c r="S99" s="36" t="s">
        <v>806</v>
      </c>
      <c r="T99" s="36" t="s">
        <v>328</v>
      </c>
      <c r="U99" s="36" t="s">
        <v>328</v>
      </c>
      <c r="V99" s="36" t="s">
        <v>328</v>
      </c>
      <c r="W99" s="36" t="s">
        <v>328</v>
      </c>
      <c r="X99" s="36" t="s">
        <v>328</v>
      </c>
      <c r="Y99" s="36" t="s">
        <v>328</v>
      </c>
      <c r="Z99" s="37">
        <v>-123281.5</v>
      </c>
      <c r="AA99" s="37">
        <v>-151593.81</v>
      </c>
      <c r="AB99" s="37">
        <v>-28312.31</v>
      </c>
      <c r="AC99" s="36" t="s">
        <v>523</v>
      </c>
      <c r="AD99" s="36" t="s">
        <v>329</v>
      </c>
      <c r="AE99" s="38">
        <v>4</v>
      </c>
    </row>
    <row r="100" spans="1:31" s="36" customFormat="1" ht="12.75" x14ac:dyDescent="0.2">
      <c r="A100" s="36" t="s">
        <v>325</v>
      </c>
      <c r="B100" s="36" t="s">
        <v>331</v>
      </c>
      <c r="C100" s="36" t="s">
        <v>520</v>
      </c>
      <c r="D100" s="38">
        <v>3</v>
      </c>
      <c r="E100" s="36" t="s">
        <v>9</v>
      </c>
      <c r="F100" s="36" t="s">
        <v>878</v>
      </c>
      <c r="G100" s="36" t="s">
        <v>877</v>
      </c>
      <c r="H100" s="50">
        <v>29607</v>
      </c>
      <c r="I100" s="36" t="s">
        <v>333</v>
      </c>
      <c r="J100" s="50">
        <v>6217.47</v>
      </c>
      <c r="K100" s="36" t="s">
        <v>328</v>
      </c>
      <c r="L100" s="36" t="s">
        <v>332</v>
      </c>
      <c r="M100" s="36" t="s">
        <v>521</v>
      </c>
      <c r="N100" s="36" t="s">
        <v>522</v>
      </c>
      <c r="O100" s="36" t="s">
        <v>9</v>
      </c>
      <c r="P100" s="42">
        <v>40075</v>
      </c>
      <c r="Q100" s="36" t="s">
        <v>807</v>
      </c>
      <c r="R100" s="36" t="s">
        <v>419</v>
      </c>
      <c r="S100" s="36" t="s">
        <v>806</v>
      </c>
      <c r="T100" s="36" t="s">
        <v>328</v>
      </c>
      <c r="U100" s="36" t="s">
        <v>328</v>
      </c>
      <c r="V100" s="36" t="s">
        <v>328</v>
      </c>
      <c r="W100" s="36" t="s">
        <v>328</v>
      </c>
      <c r="X100" s="36" t="s">
        <v>328</v>
      </c>
      <c r="Y100" s="36" t="s">
        <v>328</v>
      </c>
      <c r="Z100" s="37">
        <v>-123281.5</v>
      </c>
      <c r="AA100" s="37">
        <v>-151593.81</v>
      </c>
      <c r="AB100" s="37">
        <v>-28312.31</v>
      </c>
      <c r="AC100" s="36" t="s">
        <v>523</v>
      </c>
      <c r="AD100" s="36" t="s">
        <v>329</v>
      </c>
      <c r="AE100" s="38">
        <v>4</v>
      </c>
    </row>
    <row r="101" spans="1:31" s="36" customFormat="1" ht="12.75" x14ac:dyDescent="0.2">
      <c r="A101" s="36" t="s">
        <v>325</v>
      </c>
      <c r="B101" s="36" t="s">
        <v>331</v>
      </c>
      <c r="C101" s="36" t="s">
        <v>518</v>
      </c>
      <c r="D101" s="38">
        <v>1</v>
      </c>
      <c r="E101" s="36" t="s">
        <v>9</v>
      </c>
      <c r="F101" s="36" t="s">
        <v>878</v>
      </c>
      <c r="G101" s="36" t="s">
        <v>877</v>
      </c>
      <c r="H101" s="50">
        <v>-109830</v>
      </c>
      <c r="I101" s="36" t="s">
        <v>333</v>
      </c>
      <c r="J101" s="50">
        <v>-23064.3</v>
      </c>
      <c r="K101" s="36" t="s">
        <v>328</v>
      </c>
      <c r="L101" s="36" t="s">
        <v>328</v>
      </c>
      <c r="M101" s="36" t="s">
        <v>328</v>
      </c>
      <c r="N101" s="36" t="s">
        <v>328</v>
      </c>
      <c r="O101" s="36" t="s">
        <v>328</v>
      </c>
      <c r="P101" s="42">
        <v>40075</v>
      </c>
      <c r="Q101" s="36" t="s">
        <v>807</v>
      </c>
      <c r="R101" s="36" t="s">
        <v>419</v>
      </c>
      <c r="S101" s="36" t="s">
        <v>806</v>
      </c>
      <c r="T101" s="36" t="s">
        <v>328</v>
      </c>
      <c r="U101" s="36" t="s">
        <v>328</v>
      </c>
      <c r="V101" s="36" t="s">
        <v>328</v>
      </c>
      <c r="W101" s="36" t="s">
        <v>328</v>
      </c>
      <c r="X101" s="36" t="s">
        <v>328</v>
      </c>
      <c r="Y101" s="36" t="s">
        <v>328</v>
      </c>
      <c r="Z101" s="37">
        <v>109830</v>
      </c>
      <c r="AA101" s="37">
        <v>132894.29999999999</v>
      </c>
      <c r="AB101" s="37">
        <v>23064.3</v>
      </c>
      <c r="AC101" s="36" t="s">
        <v>519</v>
      </c>
      <c r="AD101" s="36" t="s">
        <v>329</v>
      </c>
      <c r="AE101" s="38">
        <v>4</v>
      </c>
    </row>
    <row r="102" spans="1:31" s="36" customFormat="1" ht="12.75" x14ac:dyDescent="0.2">
      <c r="A102" s="36" t="s">
        <v>325</v>
      </c>
      <c r="B102" s="36" t="s">
        <v>331</v>
      </c>
      <c r="C102" s="36" t="s">
        <v>545</v>
      </c>
      <c r="D102" s="38">
        <v>1</v>
      </c>
      <c r="E102" s="36" t="s">
        <v>9</v>
      </c>
      <c r="F102" s="36" t="s">
        <v>821</v>
      </c>
      <c r="G102" s="36" t="s">
        <v>876</v>
      </c>
      <c r="H102" s="50">
        <v>771.04</v>
      </c>
      <c r="I102" s="36" t="s">
        <v>333</v>
      </c>
      <c r="J102" s="50">
        <v>161.91999999999999</v>
      </c>
      <c r="K102" s="36" t="s">
        <v>328</v>
      </c>
      <c r="L102" s="36" t="s">
        <v>332</v>
      </c>
      <c r="M102" s="36" t="s">
        <v>435</v>
      </c>
      <c r="N102" s="36" t="s">
        <v>436</v>
      </c>
      <c r="O102" s="36" t="s">
        <v>9</v>
      </c>
      <c r="P102" s="42">
        <v>40070</v>
      </c>
      <c r="Q102" s="36" t="s">
        <v>422</v>
      </c>
      <c r="R102" s="36" t="s">
        <v>419</v>
      </c>
      <c r="S102" s="36" t="s">
        <v>806</v>
      </c>
      <c r="T102" s="36" t="s">
        <v>328</v>
      </c>
      <c r="U102" s="36" t="s">
        <v>328</v>
      </c>
      <c r="V102" s="36" t="s">
        <v>328</v>
      </c>
      <c r="W102" s="36" t="s">
        <v>328</v>
      </c>
      <c r="X102" s="36" t="s">
        <v>328</v>
      </c>
      <c r="Y102" s="36" t="s">
        <v>328</v>
      </c>
      <c r="Z102" s="37">
        <v>-771.04</v>
      </c>
      <c r="AA102" s="37">
        <v>-932.96</v>
      </c>
      <c r="AB102" s="37">
        <v>-161.91999999999999</v>
      </c>
      <c r="AC102" s="36" t="s">
        <v>875</v>
      </c>
      <c r="AD102" s="36" t="s">
        <v>329</v>
      </c>
      <c r="AE102" s="38">
        <v>5</v>
      </c>
    </row>
    <row r="103" spans="1:31" s="36" customFormat="1" ht="12.75" x14ac:dyDescent="0.2">
      <c r="A103" s="36" t="s">
        <v>325</v>
      </c>
      <c r="B103" s="36" t="s">
        <v>331</v>
      </c>
      <c r="C103" s="36" t="s">
        <v>544</v>
      </c>
      <c r="D103" s="38">
        <v>1</v>
      </c>
      <c r="E103" s="36" t="s">
        <v>9</v>
      </c>
      <c r="F103" s="36" t="s">
        <v>809</v>
      </c>
      <c r="G103" s="36" t="s">
        <v>808</v>
      </c>
      <c r="H103" s="50">
        <v>39358.370000000003</v>
      </c>
      <c r="I103" s="36" t="s">
        <v>503</v>
      </c>
      <c r="J103" s="50">
        <v>2361.5</v>
      </c>
      <c r="K103" s="36" t="s">
        <v>328</v>
      </c>
      <c r="L103" s="36" t="s">
        <v>328</v>
      </c>
      <c r="M103" s="36" t="s">
        <v>328</v>
      </c>
      <c r="N103" s="36" t="s">
        <v>328</v>
      </c>
      <c r="O103" s="36" t="s">
        <v>328</v>
      </c>
      <c r="P103" s="42">
        <v>40075</v>
      </c>
      <c r="Q103" s="36" t="s">
        <v>807</v>
      </c>
      <c r="R103" s="36" t="s">
        <v>419</v>
      </c>
      <c r="S103" s="36" t="s">
        <v>806</v>
      </c>
      <c r="T103" s="36" t="s">
        <v>328</v>
      </c>
      <c r="U103" s="36" t="s">
        <v>328</v>
      </c>
      <c r="V103" s="36" t="s">
        <v>328</v>
      </c>
      <c r="W103" s="36" t="s">
        <v>328</v>
      </c>
      <c r="X103" s="36" t="s">
        <v>328</v>
      </c>
      <c r="Y103" s="36" t="s">
        <v>328</v>
      </c>
      <c r="Z103" s="37">
        <v>-39358.370000000003</v>
      </c>
      <c r="AA103" s="37">
        <v>-41719.870000000003</v>
      </c>
      <c r="AB103" s="37">
        <v>-2361.5</v>
      </c>
      <c r="AC103" s="36" t="s">
        <v>873</v>
      </c>
      <c r="AD103" s="36" t="s">
        <v>329</v>
      </c>
      <c r="AE103" s="38">
        <v>5</v>
      </c>
    </row>
    <row r="104" spans="1:31" s="36" customFormat="1" ht="12.75" x14ac:dyDescent="0.2">
      <c r="A104" s="36" t="s">
        <v>325</v>
      </c>
      <c r="B104" s="36" t="s">
        <v>331</v>
      </c>
      <c r="C104" s="36" t="s">
        <v>543</v>
      </c>
      <c r="D104" s="38">
        <v>1</v>
      </c>
      <c r="E104" s="36" t="s">
        <v>9</v>
      </c>
      <c r="F104" s="36" t="s">
        <v>809</v>
      </c>
      <c r="G104" s="36" t="s">
        <v>808</v>
      </c>
      <c r="H104" s="50">
        <v>45862.51</v>
      </c>
      <c r="I104" s="36" t="s">
        <v>503</v>
      </c>
      <c r="J104" s="50">
        <v>2751.75</v>
      </c>
      <c r="K104" s="36" t="s">
        <v>328</v>
      </c>
      <c r="L104" s="36" t="s">
        <v>328</v>
      </c>
      <c r="M104" s="36" t="s">
        <v>328</v>
      </c>
      <c r="N104" s="36" t="s">
        <v>328</v>
      </c>
      <c r="O104" s="36" t="s">
        <v>328</v>
      </c>
      <c r="P104" s="42">
        <v>40075</v>
      </c>
      <c r="Q104" s="36" t="s">
        <v>807</v>
      </c>
      <c r="R104" s="36" t="s">
        <v>419</v>
      </c>
      <c r="S104" s="36" t="s">
        <v>806</v>
      </c>
      <c r="T104" s="36" t="s">
        <v>328</v>
      </c>
      <c r="U104" s="36" t="s">
        <v>328</v>
      </c>
      <c r="V104" s="36" t="s">
        <v>328</v>
      </c>
      <c r="W104" s="36" t="s">
        <v>328</v>
      </c>
      <c r="X104" s="36" t="s">
        <v>328</v>
      </c>
      <c r="Y104" s="36" t="s">
        <v>328</v>
      </c>
      <c r="Z104" s="37">
        <v>-45862.51</v>
      </c>
      <c r="AA104" s="37">
        <v>-48614.26</v>
      </c>
      <c r="AB104" s="37">
        <v>-2751.75</v>
      </c>
      <c r="AC104" s="36" t="s">
        <v>872</v>
      </c>
      <c r="AD104" s="36" t="s">
        <v>329</v>
      </c>
      <c r="AE104" s="38">
        <v>5</v>
      </c>
    </row>
    <row r="105" spans="1:31" s="36" customFormat="1" ht="12.75" x14ac:dyDescent="0.2">
      <c r="A105" s="36" t="s">
        <v>325</v>
      </c>
      <c r="B105" s="36" t="s">
        <v>331</v>
      </c>
      <c r="C105" s="36" t="s">
        <v>542</v>
      </c>
      <c r="D105" s="38">
        <v>1</v>
      </c>
      <c r="E105" s="36" t="s">
        <v>9</v>
      </c>
      <c r="F105" s="36" t="s">
        <v>809</v>
      </c>
      <c r="G105" s="36" t="s">
        <v>808</v>
      </c>
      <c r="H105" s="50">
        <v>-45862.51</v>
      </c>
      <c r="I105" s="36" t="s">
        <v>503</v>
      </c>
      <c r="J105" s="50">
        <v>-2751.75</v>
      </c>
      <c r="K105" s="36" t="s">
        <v>328</v>
      </c>
      <c r="L105" s="36" t="s">
        <v>328</v>
      </c>
      <c r="M105" s="36" t="s">
        <v>328</v>
      </c>
      <c r="N105" s="36" t="s">
        <v>328</v>
      </c>
      <c r="O105" s="36" t="s">
        <v>328</v>
      </c>
      <c r="P105" s="42">
        <v>40075</v>
      </c>
      <c r="Q105" s="36" t="s">
        <v>807</v>
      </c>
      <c r="R105" s="36" t="s">
        <v>419</v>
      </c>
      <c r="S105" s="36" t="s">
        <v>806</v>
      </c>
      <c r="T105" s="36" t="s">
        <v>328</v>
      </c>
      <c r="U105" s="36" t="s">
        <v>328</v>
      </c>
      <c r="V105" s="36" t="s">
        <v>328</v>
      </c>
      <c r="W105" s="36" t="s">
        <v>328</v>
      </c>
      <c r="X105" s="36" t="s">
        <v>328</v>
      </c>
      <c r="Y105" s="36" t="s">
        <v>328</v>
      </c>
      <c r="Z105" s="37">
        <v>45862.51</v>
      </c>
      <c r="AA105" s="37">
        <v>48614.26</v>
      </c>
      <c r="AB105" s="37">
        <v>2751.75</v>
      </c>
      <c r="AC105" s="36" t="s">
        <v>871</v>
      </c>
      <c r="AD105" s="36" t="s">
        <v>329</v>
      </c>
      <c r="AE105" s="38">
        <v>5</v>
      </c>
    </row>
    <row r="106" spans="1:31" s="36" customFormat="1" ht="12.75" x14ac:dyDescent="0.2">
      <c r="A106" s="36" t="s">
        <v>325</v>
      </c>
      <c r="B106" s="36" t="s">
        <v>331</v>
      </c>
      <c r="C106" s="36" t="s">
        <v>541</v>
      </c>
      <c r="D106" s="38">
        <v>1</v>
      </c>
      <c r="E106" s="36" t="s">
        <v>9</v>
      </c>
      <c r="F106" s="36" t="s">
        <v>809</v>
      </c>
      <c r="G106" s="36" t="s">
        <v>808</v>
      </c>
      <c r="H106" s="50">
        <v>-39358.370000000003</v>
      </c>
      <c r="I106" s="36" t="s">
        <v>503</v>
      </c>
      <c r="J106" s="50">
        <v>-2361.5</v>
      </c>
      <c r="K106" s="36" t="s">
        <v>328</v>
      </c>
      <c r="L106" s="36" t="s">
        <v>328</v>
      </c>
      <c r="M106" s="36" t="s">
        <v>328</v>
      </c>
      <c r="N106" s="36" t="s">
        <v>328</v>
      </c>
      <c r="O106" s="36" t="s">
        <v>328</v>
      </c>
      <c r="P106" s="42">
        <v>40075</v>
      </c>
      <c r="Q106" s="36" t="s">
        <v>807</v>
      </c>
      <c r="R106" s="36" t="s">
        <v>419</v>
      </c>
      <c r="S106" s="36" t="s">
        <v>806</v>
      </c>
      <c r="T106" s="36" t="s">
        <v>328</v>
      </c>
      <c r="U106" s="36" t="s">
        <v>328</v>
      </c>
      <c r="V106" s="36" t="s">
        <v>328</v>
      </c>
      <c r="W106" s="36" t="s">
        <v>328</v>
      </c>
      <c r="X106" s="36" t="s">
        <v>328</v>
      </c>
      <c r="Y106" s="36" t="s">
        <v>328</v>
      </c>
      <c r="Z106" s="37">
        <v>39358.370000000003</v>
      </c>
      <c r="AA106" s="37">
        <v>41719.870000000003</v>
      </c>
      <c r="AB106" s="37">
        <v>2361.5</v>
      </c>
      <c r="AC106" s="36" t="s">
        <v>870</v>
      </c>
      <c r="AD106" s="36" t="s">
        <v>329</v>
      </c>
      <c r="AE106" s="38">
        <v>5</v>
      </c>
    </row>
    <row r="107" spans="1:31" s="36" customFormat="1" ht="12.75" x14ac:dyDescent="0.2">
      <c r="A107" s="36" t="s">
        <v>325</v>
      </c>
      <c r="B107" s="36" t="s">
        <v>331</v>
      </c>
      <c r="C107" s="36" t="s">
        <v>538</v>
      </c>
      <c r="D107" s="38">
        <v>1</v>
      </c>
      <c r="E107" s="36" t="s">
        <v>9</v>
      </c>
      <c r="F107" s="36" t="s">
        <v>818</v>
      </c>
      <c r="G107" s="36" t="s">
        <v>817</v>
      </c>
      <c r="H107" s="50">
        <v>31617.68</v>
      </c>
      <c r="I107" s="36" t="s">
        <v>503</v>
      </c>
      <c r="J107" s="50">
        <v>1897.06</v>
      </c>
      <c r="K107" s="36" t="s">
        <v>328</v>
      </c>
      <c r="L107" s="36" t="s">
        <v>332</v>
      </c>
      <c r="M107" s="36" t="s">
        <v>539</v>
      </c>
      <c r="N107" s="36" t="s">
        <v>529</v>
      </c>
      <c r="O107" s="36" t="s">
        <v>9</v>
      </c>
      <c r="P107" s="42">
        <v>40075</v>
      </c>
      <c r="Q107" s="36" t="s">
        <v>807</v>
      </c>
      <c r="R107" s="36" t="s">
        <v>419</v>
      </c>
      <c r="S107" s="36" t="s">
        <v>806</v>
      </c>
      <c r="T107" s="36" t="s">
        <v>328</v>
      </c>
      <c r="U107" s="36" t="s">
        <v>328</v>
      </c>
      <c r="V107" s="36" t="s">
        <v>328</v>
      </c>
      <c r="W107" s="36" t="s">
        <v>328</v>
      </c>
      <c r="X107" s="36" t="s">
        <v>328</v>
      </c>
      <c r="Y107" s="36" t="s">
        <v>328</v>
      </c>
      <c r="Z107" s="37">
        <v>-31617.68</v>
      </c>
      <c r="AA107" s="37">
        <v>-33514.74</v>
      </c>
      <c r="AB107" s="37">
        <v>-1897.06</v>
      </c>
      <c r="AC107" s="36" t="s">
        <v>540</v>
      </c>
      <c r="AD107" s="36" t="s">
        <v>329</v>
      </c>
      <c r="AE107" s="38">
        <v>5</v>
      </c>
    </row>
    <row r="108" spans="1:31" s="36" customFormat="1" ht="12.75" x14ac:dyDescent="0.2">
      <c r="A108" s="36" t="s">
        <v>325</v>
      </c>
      <c r="B108" s="36" t="s">
        <v>331</v>
      </c>
      <c r="C108" s="36" t="s">
        <v>536</v>
      </c>
      <c r="D108" s="38">
        <v>3</v>
      </c>
      <c r="E108" s="36" t="s">
        <v>9</v>
      </c>
      <c r="F108" s="36" t="s">
        <v>809</v>
      </c>
      <c r="G108" s="36" t="s">
        <v>808</v>
      </c>
      <c r="H108" s="50">
        <v>54496.85</v>
      </c>
      <c r="I108" s="36" t="s">
        <v>503</v>
      </c>
      <c r="J108" s="50">
        <v>3269.81</v>
      </c>
      <c r="K108" s="36" t="s">
        <v>328</v>
      </c>
      <c r="L108" s="36" t="s">
        <v>332</v>
      </c>
      <c r="M108" s="36" t="s">
        <v>528</v>
      </c>
      <c r="N108" s="36" t="s">
        <v>529</v>
      </c>
      <c r="O108" s="36" t="s">
        <v>9</v>
      </c>
      <c r="P108" s="42">
        <v>40075</v>
      </c>
      <c r="Q108" s="36" t="s">
        <v>807</v>
      </c>
      <c r="R108" s="36" t="s">
        <v>419</v>
      </c>
      <c r="S108" s="36" t="s">
        <v>806</v>
      </c>
      <c r="T108" s="36" t="s">
        <v>328</v>
      </c>
      <c r="U108" s="36" t="s">
        <v>328</v>
      </c>
      <c r="V108" s="36" t="s">
        <v>328</v>
      </c>
      <c r="W108" s="36" t="s">
        <v>328</v>
      </c>
      <c r="X108" s="36" t="s">
        <v>328</v>
      </c>
      <c r="Y108" s="36" t="s">
        <v>328</v>
      </c>
      <c r="Z108" s="37">
        <v>-45862.51</v>
      </c>
      <c r="AA108" s="37">
        <v>-49132.32</v>
      </c>
      <c r="AB108" s="37">
        <v>-3269.81</v>
      </c>
      <c r="AC108" s="36" t="s">
        <v>537</v>
      </c>
      <c r="AD108" s="36" t="s">
        <v>329</v>
      </c>
      <c r="AE108" s="38">
        <v>5</v>
      </c>
    </row>
    <row r="109" spans="1:31" s="36" customFormat="1" ht="12.75" x14ac:dyDescent="0.2">
      <c r="A109" s="36" t="s">
        <v>325</v>
      </c>
      <c r="B109" s="36" t="s">
        <v>331</v>
      </c>
      <c r="C109" s="36" t="s">
        <v>535</v>
      </c>
      <c r="D109" s="38">
        <v>3</v>
      </c>
      <c r="E109" s="36" t="s">
        <v>9</v>
      </c>
      <c r="F109" s="36" t="s">
        <v>809</v>
      </c>
      <c r="G109" s="36" t="s">
        <v>808</v>
      </c>
      <c r="H109" s="50">
        <v>47014.61</v>
      </c>
      <c r="I109" s="36" t="s">
        <v>503</v>
      </c>
      <c r="J109" s="50">
        <v>2820.88</v>
      </c>
      <c r="K109" s="36" t="s">
        <v>328</v>
      </c>
      <c r="L109" s="36" t="s">
        <v>332</v>
      </c>
      <c r="M109" s="36" t="s">
        <v>528</v>
      </c>
      <c r="N109" s="36" t="s">
        <v>529</v>
      </c>
      <c r="O109" s="36" t="s">
        <v>9</v>
      </c>
      <c r="P109" s="42">
        <v>40075</v>
      </c>
      <c r="Q109" s="36" t="s">
        <v>807</v>
      </c>
      <c r="R109" s="36" t="s">
        <v>419</v>
      </c>
      <c r="S109" s="36" t="s">
        <v>806</v>
      </c>
      <c r="T109" s="36" t="s">
        <v>328</v>
      </c>
      <c r="U109" s="36" t="s">
        <v>328</v>
      </c>
      <c r="V109" s="36" t="s">
        <v>328</v>
      </c>
      <c r="W109" s="36" t="s">
        <v>328</v>
      </c>
      <c r="X109" s="36" t="s">
        <v>328</v>
      </c>
      <c r="Y109" s="36" t="s">
        <v>328</v>
      </c>
      <c r="Z109" s="37">
        <v>-39358.370000000003</v>
      </c>
      <c r="AA109" s="37">
        <v>-42179.25</v>
      </c>
      <c r="AB109" s="37">
        <v>-2820.88</v>
      </c>
      <c r="AC109" s="36" t="s">
        <v>532</v>
      </c>
      <c r="AD109" s="36" t="s">
        <v>329</v>
      </c>
      <c r="AE109" s="38">
        <v>5</v>
      </c>
    </row>
    <row r="110" spans="1:31" s="36" customFormat="1" ht="12.75" x14ac:dyDescent="0.2">
      <c r="A110" s="36" t="s">
        <v>325</v>
      </c>
      <c r="B110" s="36" t="s">
        <v>331</v>
      </c>
      <c r="C110" s="36" t="s">
        <v>585</v>
      </c>
      <c r="D110" s="38">
        <v>1</v>
      </c>
      <c r="E110" s="36" t="s">
        <v>9</v>
      </c>
      <c r="F110" s="36" t="s">
        <v>821</v>
      </c>
      <c r="G110" s="36" t="s">
        <v>820</v>
      </c>
      <c r="H110" s="50">
        <v>771.04</v>
      </c>
      <c r="I110" s="36" t="s">
        <v>333</v>
      </c>
      <c r="J110" s="50">
        <v>161.91999999999999</v>
      </c>
      <c r="K110" s="36" t="s">
        <v>328</v>
      </c>
      <c r="L110" s="36" t="s">
        <v>332</v>
      </c>
      <c r="M110" s="36" t="s">
        <v>435</v>
      </c>
      <c r="N110" s="36" t="s">
        <v>436</v>
      </c>
      <c r="O110" s="36" t="s">
        <v>9</v>
      </c>
      <c r="P110" s="42">
        <v>40070</v>
      </c>
      <c r="Q110" s="36" t="s">
        <v>422</v>
      </c>
      <c r="R110" s="36" t="s">
        <v>419</v>
      </c>
      <c r="S110" s="36" t="s">
        <v>806</v>
      </c>
      <c r="T110" s="36" t="s">
        <v>328</v>
      </c>
      <c r="U110" s="36" t="s">
        <v>328</v>
      </c>
      <c r="V110" s="36" t="s">
        <v>328</v>
      </c>
      <c r="W110" s="36" t="s">
        <v>328</v>
      </c>
      <c r="X110" s="36" t="s">
        <v>328</v>
      </c>
      <c r="Y110" s="36" t="s">
        <v>328</v>
      </c>
      <c r="Z110" s="37">
        <v>-771.04</v>
      </c>
      <c r="AA110" s="37">
        <v>-932.96</v>
      </c>
      <c r="AB110" s="37">
        <v>-161.91999999999999</v>
      </c>
      <c r="AC110" s="36" t="s">
        <v>869</v>
      </c>
      <c r="AD110" s="36" t="s">
        <v>329</v>
      </c>
      <c r="AE110" s="38">
        <v>6</v>
      </c>
    </row>
    <row r="111" spans="1:31" s="36" customFormat="1" ht="12.75" x14ac:dyDescent="0.2">
      <c r="A111" s="36" t="s">
        <v>325</v>
      </c>
      <c r="B111" s="36" t="s">
        <v>331</v>
      </c>
      <c r="C111" s="36" t="s">
        <v>552</v>
      </c>
      <c r="D111" s="38">
        <v>3</v>
      </c>
      <c r="E111" s="36" t="s">
        <v>9</v>
      </c>
      <c r="F111" s="36" t="s">
        <v>816</v>
      </c>
      <c r="G111" s="36" t="s">
        <v>815</v>
      </c>
      <c r="H111" s="50">
        <v>78387.649999999994</v>
      </c>
      <c r="I111" s="36" t="s">
        <v>503</v>
      </c>
      <c r="J111" s="50">
        <v>4703.26</v>
      </c>
      <c r="K111" s="36" t="s">
        <v>328</v>
      </c>
      <c r="L111" s="36" t="s">
        <v>332</v>
      </c>
      <c r="M111" s="36" t="s">
        <v>553</v>
      </c>
      <c r="N111" s="36" t="s">
        <v>529</v>
      </c>
      <c r="O111" s="36" t="s">
        <v>9</v>
      </c>
      <c r="P111" s="42">
        <v>40075</v>
      </c>
      <c r="Q111" s="36" t="s">
        <v>807</v>
      </c>
      <c r="R111" s="36" t="s">
        <v>419</v>
      </c>
      <c r="S111" s="36" t="s">
        <v>806</v>
      </c>
      <c r="T111" s="36" t="s">
        <v>328</v>
      </c>
      <c r="U111" s="36" t="s">
        <v>328</v>
      </c>
      <c r="V111" s="36" t="s">
        <v>328</v>
      </c>
      <c r="W111" s="36" t="s">
        <v>328</v>
      </c>
      <c r="X111" s="36" t="s">
        <v>328</v>
      </c>
      <c r="Y111" s="36" t="s">
        <v>328</v>
      </c>
      <c r="Z111" s="37">
        <v>-70255.53</v>
      </c>
      <c r="AA111" s="37">
        <v>-74958.789999999994</v>
      </c>
      <c r="AB111" s="37">
        <v>-4703.26</v>
      </c>
      <c r="AC111" s="36" t="s">
        <v>508</v>
      </c>
      <c r="AD111" s="36" t="s">
        <v>329</v>
      </c>
      <c r="AE111" s="38">
        <v>6</v>
      </c>
    </row>
    <row r="112" spans="1:31" s="36" customFormat="1" ht="12.75" x14ac:dyDescent="0.2">
      <c r="A112" s="36" t="s">
        <v>325</v>
      </c>
      <c r="B112" s="36" t="s">
        <v>331</v>
      </c>
      <c r="C112" s="36" t="s">
        <v>610</v>
      </c>
      <c r="D112" s="38">
        <v>1</v>
      </c>
      <c r="E112" s="36" t="s">
        <v>9</v>
      </c>
      <c r="F112" s="36" t="s">
        <v>867</v>
      </c>
      <c r="G112" s="36" t="s">
        <v>866</v>
      </c>
      <c r="H112" s="50">
        <v>2500</v>
      </c>
      <c r="I112" s="36" t="s">
        <v>333</v>
      </c>
      <c r="J112" s="50">
        <v>525</v>
      </c>
      <c r="K112" s="36" t="s">
        <v>328</v>
      </c>
      <c r="L112" s="36" t="s">
        <v>328</v>
      </c>
      <c r="M112" s="36" t="s">
        <v>328</v>
      </c>
      <c r="N112" s="36" t="s">
        <v>328</v>
      </c>
      <c r="O112" s="36" t="s">
        <v>328</v>
      </c>
      <c r="P112" s="42">
        <v>40070</v>
      </c>
      <c r="Q112" s="36" t="s">
        <v>422</v>
      </c>
      <c r="R112" s="36" t="s">
        <v>419</v>
      </c>
      <c r="S112" s="36" t="s">
        <v>806</v>
      </c>
      <c r="T112" s="36" t="s">
        <v>328</v>
      </c>
      <c r="U112" s="36" t="s">
        <v>328</v>
      </c>
      <c r="V112" s="36" t="s">
        <v>328</v>
      </c>
      <c r="W112" s="36" t="s">
        <v>328</v>
      </c>
      <c r="X112" s="36" t="s">
        <v>328</v>
      </c>
      <c r="Y112" s="36" t="s">
        <v>328</v>
      </c>
      <c r="Z112" s="37">
        <v>-2500</v>
      </c>
      <c r="AA112" s="37">
        <v>-3025</v>
      </c>
      <c r="AB112" s="37">
        <v>-525</v>
      </c>
      <c r="AC112" s="36" t="s">
        <v>611</v>
      </c>
      <c r="AD112" s="36" t="s">
        <v>329</v>
      </c>
      <c r="AE112" s="38">
        <v>6</v>
      </c>
    </row>
    <row r="113" spans="1:31" s="36" customFormat="1" ht="12.75" x14ac:dyDescent="0.2">
      <c r="A113" s="36" t="s">
        <v>325</v>
      </c>
      <c r="B113" s="36" t="s">
        <v>331</v>
      </c>
      <c r="C113" s="36" t="s">
        <v>583</v>
      </c>
      <c r="D113" s="38">
        <v>3</v>
      </c>
      <c r="E113" s="36" t="s">
        <v>9</v>
      </c>
      <c r="F113" s="36" t="s">
        <v>809</v>
      </c>
      <c r="G113" s="36" t="s">
        <v>808</v>
      </c>
      <c r="H113" s="50">
        <v>54902.38</v>
      </c>
      <c r="I113" s="36" t="s">
        <v>503</v>
      </c>
      <c r="J113" s="50">
        <v>3294.14</v>
      </c>
      <c r="K113" s="36" t="s">
        <v>328</v>
      </c>
      <c r="L113" s="36" t="s">
        <v>332</v>
      </c>
      <c r="M113" s="36" t="s">
        <v>528</v>
      </c>
      <c r="N113" s="36" t="s">
        <v>529</v>
      </c>
      <c r="O113" s="36" t="s">
        <v>9</v>
      </c>
      <c r="P113" s="42">
        <v>40075</v>
      </c>
      <c r="Q113" s="36" t="s">
        <v>807</v>
      </c>
      <c r="R113" s="36" t="s">
        <v>419</v>
      </c>
      <c r="S113" s="36" t="s">
        <v>806</v>
      </c>
      <c r="T113" s="36" t="s">
        <v>328</v>
      </c>
      <c r="U113" s="36" t="s">
        <v>328</v>
      </c>
      <c r="V113" s="36" t="s">
        <v>328</v>
      </c>
      <c r="W113" s="36" t="s">
        <v>328</v>
      </c>
      <c r="X113" s="36" t="s">
        <v>328</v>
      </c>
      <c r="Y113" s="36" t="s">
        <v>328</v>
      </c>
      <c r="Z113" s="37">
        <v>-48181.82</v>
      </c>
      <c r="AA113" s="37">
        <v>-51475.96</v>
      </c>
      <c r="AB113" s="37">
        <v>-3294.14</v>
      </c>
      <c r="AC113" s="36" t="s">
        <v>584</v>
      </c>
      <c r="AD113" s="36" t="s">
        <v>329</v>
      </c>
      <c r="AE113" s="38">
        <v>6</v>
      </c>
    </row>
    <row r="114" spans="1:31" s="36" customFormat="1" ht="12.75" x14ac:dyDescent="0.2">
      <c r="A114" s="36" t="s">
        <v>325</v>
      </c>
      <c r="B114" s="36" t="s">
        <v>331</v>
      </c>
      <c r="C114" s="36" t="s">
        <v>581</v>
      </c>
      <c r="D114" s="38">
        <v>3</v>
      </c>
      <c r="E114" s="36" t="s">
        <v>9</v>
      </c>
      <c r="F114" s="36" t="s">
        <v>809</v>
      </c>
      <c r="G114" s="36" t="s">
        <v>808</v>
      </c>
      <c r="H114" s="50">
        <v>47561</v>
      </c>
      <c r="I114" s="36" t="s">
        <v>503</v>
      </c>
      <c r="J114" s="50">
        <v>2853.66</v>
      </c>
      <c r="K114" s="36" t="s">
        <v>328</v>
      </c>
      <c r="L114" s="36" t="s">
        <v>332</v>
      </c>
      <c r="M114" s="36" t="s">
        <v>528</v>
      </c>
      <c r="N114" s="36" t="s">
        <v>529</v>
      </c>
      <c r="O114" s="36" t="s">
        <v>9</v>
      </c>
      <c r="P114" s="42">
        <v>40075</v>
      </c>
      <c r="Q114" s="36" t="s">
        <v>807</v>
      </c>
      <c r="R114" s="36" t="s">
        <v>419</v>
      </c>
      <c r="S114" s="36" t="s">
        <v>806</v>
      </c>
      <c r="T114" s="36" t="s">
        <v>328</v>
      </c>
      <c r="U114" s="36" t="s">
        <v>328</v>
      </c>
      <c r="V114" s="36" t="s">
        <v>328</v>
      </c>
      <c r="W114" s="36" t="s">
        <v>328</v>
      </c>
      <c r="X114" s="36" t="s">
        <v>328</v>
      </c>
      <c r="Y114" s="36" t="s">
        <v>328</v>
      </c>
      <c r="Z114" s="37">
        <v>-40955.019999999997</v>
      </c>
      <c r="AA114" s="37">
        <v>-43808.68</v>
      </c>
      <c r="AB114" s="37">
        <v>-2853.66</v>
      </c>
      <c r="AC114" s="36" t="s">
        <v>582</v>
      </c>
      <c r="AD114" s="36" t="s">
        <v>329</v>
      </c>
      <c r="AE114" s="38">
        <v>6</v>
      </c>
    </row>
    <row r="115" spans="1:31" s="36" customFormat="1" ht="12.75" x14ac:dyDescent="0.2">
      <c r="A115" s="36" t="s">
        <v>325</v>
      </c>
      <c r="B115" s="36" t="s">
        <v>331</v>
      </c>
      <c r="C115" s="36" t="s">
        <v>534</v>
      </c>
      <c r="D115" s="38">
        <v>3</v>
      </c>
      <c r="E115" s="36" t="s">
        <v>9</v>
      </c>
      <c r="F115" s="36" t="s">
        <v>809</v>
      </c>
      <c r="G115" s="36" t="s">
        <v>808</v>
      </c>
      <c r="H115" s="50">
        <v>54496.85</v>
      </c>
      <c r="I115" s="36" t="s">
        <v>503</v>
      </c>
      <c r="J115" s="50">
        <v>3269.81</v>
      </c>
      <c r="K115" s="36" t="s">
        <v>328</v>
      </c>
      <c r="L115" s="36" t="s">
        <v>332</v>
      </c>
      <c r="M115" s="36" t="s">
        <v>528</v>
      </c>
      <c r="N115" s="36" t="s">
        <v>529</v>
      </c>
      <c r="O115" s="36" t="s">
        <v>9</v>
      </c>
      <c r="P115" s="42">
        <v>40075</v>
      </c>
      <c r="Q115" s="36" t="s">
        <v>807</v>
      </c>
      <c r="R115" s="36" t="s">
        <v>419</v>
      </c>
      <c r="S115" s="36" t="s">
        <v>806</v>
      </c>
      <c r="T115" s="36" t="s">
        <v>328</v>
      </c>
      <c r="U115" s="36" t="s">
        <v>328</v>
      </c>
      <c r="V115" s="36" t="s">
        <v>328</v>
      </c>
      <c r="W115" s="36" t="s">
        <v>328</v>
      </c>
      <c r="X115" s="36" t="s">
        <v>328</v>
      </c>
      <c r="Y115" s="36" t="s">
        <v>328</v>
      </c>
      <c r="Z115" s="37">
        <v>-45862.51</v>
      </c>
      <c r="AA115" s="37">
        <v>-49132.32</v>
      </c>
      <c r="AB115" s="37">
        <v>-3269.81</v>
      </c>
      <c r="AC115" s="36" t="s">
        <v>532</v>
      </c>
      <c r="AD115" s="36" t="s">
        <v>329</v>
      </c>
      <c r="AE115" s="38">
        <v>6</v>
      </c>
    </row>
    <row r="116" spans="1:31" s="36" customFormat="1" ht="12.75" x14ac:dyDescent="0.2">
      <c r="A116" s="36" t="s">
        <v>325</v>
      </c>
      <c r="B116" s="36" t="s">
        <v>331</v>
      </c>
      <c r="C116" s="36" t="s">
        <v>533</v>
      </c>
      <c r="D116" s="38">
        <v>3</v>
      </c>
      <c r="E116" s="36" t="s">
        <v>9</v>
      </c>
      <c r="F116" s="36" t="s">
        <v>809</v>
      </c>
      <c r="G116" s="36" t="s">
        <v>808</v>
      </c>
      <c r="H116" s="50">
        <v>-54496.85</v>
      </c>
      <c r="I116" s="36" t="s">
        <v>503</v>
      </c>
      <c r="J116" s="50">
        <v>-3269.81</v>
      </c>
      <c r="K116" s="36" t="s">
        <v>328</v>
      </c>
      <c r="L116" s="36" t="s">
        <v>332</v>
      </c>
      <c r="M116" s="36" t="s">
        <v>528</v>
      </c>
      <c r="N116" s="36" t="s">
        <v>529</v>
      </c>
      <c r="O116" s="36" t="s">
        <v>9</v>
      </c>
      <c r="P116" s="42">
        <v>40075</v>
      </c>
      <c r="Q116" s="36" t="s">
        <v>807</v>
      </c>
      <c r="R116" s="36" t="s">
        <v>419</v>
      </c>
      <c r="S116" s="36" t="s">
        <v>806</v>
      </c>
      <c r="T116" s="36" t="s">
        <v>328</v>
      </c>
      <c r="U116" s="36" t="s">
        <v>328</v>
      </c>
      <c r="V116" s="36" t="s">
        <v>328</v>
      </c>
      <c r="W116" s="36" t="s">
        <v>328</v>
      </c>
      <c r="X116" s="36" t="s">
        <v>328</v>
      </c>
      <c r="Y116" s="36" t="s">
        <v>328</v>
      </c>
      <c r="Z116" s="37">
        <v>45862.51</v>
      </c>
      <c r="AA116" s="37">
        <v>49132.32</v>
      </c>
      <c r="AB116" s="37">
        <v>3269.81</v>
      </c>
      <c r="AC116" s="36" t="s">
        <v>530</v>
      </c>
      <c r="AD116" s="36" t="s">
        <v>329</v>
      </c>
      <c r="AE116" s="38">
        <v>6</v>
      </c>
    </row>
    <row r="117" spans="1:31" s="36" customFormat="1" ht="12.75" x14ac:dyDescent="0.2">
      <c r="A117" s="36" t="s">
        <v>325</v>
      </c>
      <c r="B117" s="36" t="s">
        <v>331</v>
      </c>
      <c r="C117" s="36" t="s">
        <v>531</v>
      </c>
      <c r="D117" s="38">
        <v>3</v>
      </c>
      <c r="E117" s="36" t="s">
        <v>9</v>
      </c>
      <c r="F117" s="36" t="s">
        <v>809</v>
      </c>
      <c r="G117" s="36" t="s">
        <v>808</v>
      </c>
      <c r="H117" s="50">
        <v>-47014.61</v>
      </c>
      <c r="I117" s="36" t="s">
        <v>503</v>
      </c>
      <c r="J117" s="50">
        <v>-2820.88</v>
      </c>
      <c r="K117" s="36" t="s">
        <v>328</v>
      </c>
      <c r="L117" s="36" t="s">
        <v>332</v>
      </c>
      <c r="M117" s="36" t="s">
        <v>528</v>
      </c>
      <c r="N117" s="36" t="s">
        <v>529</v>
      </c>
      <c r="O117" s="36" t="s">
        <v>9</v>
      </c>
      <c r="P117" s="42">
        <v>40075</v>
      </c>
      <c r="Q117" s="36" t="s">
        <v>807</v>
      </c>
      <c r="R117" s="36" t="s">
        <v>419</v>
      </c>
      <c r="S117" s="36" t="s">
        <v>806</v>
      </c>
      <c r="T117" s="36" t="s">
        <v>328</v>
      </c>
      <c r="U117" s="36" t="s">
        <v>328</v>
      </c>
      <c r="V117" s="36" t="s">
        <v>328</v>
      </c>
      <c r="W117" s="36" t="s">
        <v>328</v>
      </c>
      <c r="X117" s="36" t="s">
        <v>328</v>
      </c>
      <c r="Y117" s="36" t="s">
        <v>328</v>
      </c>
      <c r="Z117" s="37">
        <v>39358.370000000003</v>
      </c>
      <c r="AA117" s="37">
        <v>42179.25</v>
      </c>
      <c r="AB117" s="37">
        <v>2820.88</v>
      </c>
      <c r="AC117" s="36" t="s">
        <v>532</v>
      </c>
      <c r="AD117" s="36" t="s">
        <v>329</v>
      </c>
      <c r="AE117" s="38">
        <v>6</v>
      </c>
    </row>
    <row r="118" spans="1:31" s="36" customFormat="1" ht="12.75" x14ac:dyDescent="0.2">
      <c r="A118" s="36" t="s">
        <v>325</v>
      </c>
      <c r="B118" s="36" t="s">
        <v>331</v>
      </c>
      <c r="C118" s="36" t="s">
        <v>527</v>
      </c>
      <c r="D118" s="38">
        <v>3</v>
      </c>
      <c r="E118" s="36" t="s">
        <v>9</v>
      </c>
      <c r="F118" s="36" t="s">
        <v>809</v>
      </c>
      <c r="G118" s="36" t="s">
        <v>808</v>
      </c>
      <c r="H118" s="50">
        <v>47014.61</v>
      </c>
      <c r="I118" s="36" t="s">
        <v>503</v>
      </c>
      <c r="J118" s="50">
        <v>2820.88</v>
      </c>
      <c r="K118" s="36" t="s">
        <v>328</v>
      </c>
      <c r="L118" s="36" t="s">
        <v>332</v>
      </c>
      <c r="M118" s="36" t="s">
        <v>528</v>
      </c>
      <c r="N118" s="36" t="s">
        <v>529</v>
      </c>
      <c r="O118" s="36" t="s">
        <v>9</v>
      </c>
      <c r="P118" s="42">
        <v>40075</v>
      </c>
      <c r="Q118" s="36" t="s">
        <v>807</v>
      </c>
      <c r="R118" s="36" t="s">
        <v>419</v>
      </c>
      <c r="S118" s="36" t="s">
        <v>806</v>
      </c>
      <c r="T118" s="36" t="s">
        <v>328</v>
      </c>
      <c r="U118" s="36" t="s">
        <v>328</v>
      </c>
      <c r="V118" s="36" t="s">
        <v>328</v>
      </c>
      <c r="W118" s="36" t="s">
        <v>328</v>
      </c>
      <c r="X118" s="36" t="s">
        <v>328</v>
      </c>
      <c r="Y118" s="36" t="s">
        <v>328</v>
      </c>
      <c r="Z118" s="37">
        <v>-39358.370000000003</v>
      </c>
      <c r="AA118" s="37">
        <v>-42179.25</v>
      </c>
      <c r="AB118" s="37">
        <v>-2820.88</v>
      </c>
      <c r="AC118" s="36" t="s">
        <v>530</v>
      </c>
      <c r="AD118" s="36" t="s">
        <v>329</v>
      </c>
      <c r="AE118" s="38">
        <v>6</v>
      </c>
    </row>
    <row r="119" spans="1:31" s="36" customFormat="1" ht="12.75" x14ac:dyDescent="0.2">
      <c r="A119" s="36" t="s">
        <v>325</v>
      </c>
      <c r="B119" s="36" t="s">
        <v>331</v>
      </c>
      <c r="C119" s="36" t="s">
        <v>580</v>
      </c>
      <c r="D119" s="38">
        <v>3</v>
      </c>
      <c r="E119" s="36" t="s">
        <v>9</v>
      </c>
      <c r="F119" s="36" t="s">
        <v>816</v>
      </c>
      <c r="G119" s="36" t="s">
        <v>815</v>
      </c>
      <c r="H119" s="50">
        <v>-0.06</v>
      </c>
      <c r="I119" s="36" t="s">
        <v>503</v>
      </c>
      <c r="J119" s="50">
        <v>-0.01</v>
      </c>
      <c r="K119" s="36" t="s">
        <v>827</v>
      </c>
      <c r="L119" s="36" t="s">
        <v>328</v>
      </c>
      <c r="M119" s="36" t="s">
        <v>328</v>
      </c>
      <c r="N119" s="36" t="s">
        <v>328</v>
      </c>
      <c r="O119" s="36" t="s">
        <v>328</v>
      </c>
      <c r="P119" s="42">
        <v>40075</v>
      </c>
      <c r="Q119" s="36" t="s">
        <v>807</v>
      </c>
      <c r="R119" s="36" t="s">
        <v>419</v>
      </c>
      <c r="S119" s="36" t="s">
        <v>806</v>
      </c>
      <c r="T119" s="36" t="s">
        <v>328</v>
      </c>
      <c r="U119" s="36" t="s">
        <v>328</v>
      </c>
      <c r="V119" s="36" t="s">
        <v>328</v>
      </c>
      <c r="W119" s="36" t="s">
        <v>328</v>
      </c>
      <c r="X119" s="36" t="s">
        <v>328</v>
      </c>
      <c r="Y119" s="36" t="s">
        <v>328</v>
      </c>
      <c r="Z119" s="37">
        <v>-70777.899999999994</v>
      </c>
      <c r="AA119" s="37">
        <v>-75428.25</v>
      </c>
      <c r="AB119" s="37">
        <v>-4650.3500000000004</v>
      </c>
      <c r="AC119" s="36" t="s">
        <v>548</v>
      </c>
      <c r="AD119" s="36" t="s">
        <v>329</v>
      </c>
      <c r="AE119" s="38">
        <v>6</v>
      </c>
    </row>
    <row r="120" spans="1:31" s="36" customFormat="1" ht="12.75" x14ac:dyDescent="0.2">
      <c r="A120" s="36" t="s">
        <v>325</v>
      </c>
      <c r="B120" s="36" t="s">
        <v>331</v>
      </c>
      <c r="C120" s="36" t="s">
        <v>580</v>
      </c>
      <c r="D120" s="38">
        <v>3</v>
      </c>
      <c r="E120" s="36" t="s">
        <v>9</v>
      </c>
      <c r="F120" s="36" t="s">
        <v>816</v>
      </c>
      <c r="G120" s="36" t="s">
        <v>815</v>
      </c>
      <c r="H120" s="50">
        <v>77505.960000000006</v>
      </c>
      <c r="I120" s="36" t="s">
        <v>503</v>
      </c>
      <c r="J120" s="50">
        <v>4650.3599999999997</v>
      </c>
      <c r="K120" s="36" t="s">
        <v>328</v>
      </c>
      <c r="L120" s="36" t="s">
        <v>332</v>
      </c>
      <c r="M120" s="36" t="s">
        <v>553</v>
      </c>
      <c r="N120" s="36" t="s">
        <v>529</v>
      </c>
      <c r="O120" s="36" t="s">
        <v>9</v>
      </c>
      <c r="P120" s="42">
        <v>40075</v>
      </c>
      <c r="Q120" s="36" t="s">
        <v>807</v>
      </c>
      <c r="R120" s="36" t="s">
        <v>419</v>
      </c>
      <c r="S120" s="36" t="s">
        <v>806</v>
      </c>
      <c r="T120" s="36" t="s">
        <v>328</v>
      </c>
      <c r="U120" s="36" t="s">
        <v>328</v>
      </c>
      <c r="V120" s="36" t="s">
        <v>328</v>
      </c>
      <c r="W120" s="36" t="s">
        <v>328</v>
      </c>
      <c r="X120" s="36" t="s">
        <v>328</v>
      </c>
      <c r="Y120" s="36" t="s">
        <v>328</v>
      </c>
      <c r="Z120" s="37">
        <v>-70777.899999999994</v>
      </c>
      <c r="AA120" s="37">
        <v>-75428.25</v>
      </c>
      <c r="AB120" s="37">
        <v>-4650.3500000000004</v>
      </c>
      <c r="AC120" s="36" t="s">
        <v>548</v>
      </c>
      <c r="AD120" s="36" t="s">
        <v>329</v>
      </c>
      <c r="AE120" s="38">
        <v>6</v>
      </c>
    </row>
    <row r="121" spans="1:31" s="36" customFormat="1" ht="12.75" x14ac:dyDescent="0.2">
      <c r="A121" s="36" t="s">
        <v>325</v>
      </c>
      <c r="B121" s="36" t="s">
        <v>331</v>
      </c>
      <c r="C121" s="36" t="s">
        <v>547</v>
      </c>
      <c r="D121" s="38">
        <v>1</v>
      </c>
      <c r="E121" s="36" t="s">
        <v>9</v>
      </c>
      <c r="F121" s="36" t="s">
        <v>818</v>
      </c>
      <c r="G121" s="36" t="s">
        <v>817</v>
      </c>
      <c r="H121" s="50">
        <v>-31617.68</v>
      </c>
      <c r="I121" s="36" t="s">
        <v>503</v>
      </c>
      <c r="J121" s="50">
        <v>-1897.06</v>
      </c>
      <c r="K121" s="36" t="s">
        <v>328</v>
      </c>
      <c r="L121" s="36" t="s">
        <v>332</v>
      </c>
      <c r="M121" s="36" t="s">
        <v>539</v>
      </c>
      <c r="N121" s="36" t="s">
        <v>529</v>
      </c>
      <c r="O121" s="36" t="s">
        <v>9</v>
      </c>
      <c r="P121" s="42">
        <v>40075</v>
      </c>
      <c r="Q121" s="36" t="s">
        <v>807</v>
      </c>
      <c r="R121" s="36" t="s">
        <v>419</v>
      </c>
      <c r="S121" s="36" t="s">
        <v>806</v>
      </c>
      <c r="T121" s="36" t="s">
        <v>328</v>
      </c>
      <c r="U121" s="36" t="s">
        <v>328</v>
      </c>
      <c r="V121" s="36" t="s">
        <v>328</v>
      </c>
      <c r="W121" s="36" t="s">
        <v>328</v>
      </c>
      <c r="X121" s="36" t="s">
        <v>328</v>
      </c>
      <c r="Y121" s="36" t="s">
        <v>328</v>
      </c>
      <c r="Z121" s="37">
        <v>31617.68</v>
      </c>
      <c r="AA121" s="37">
        <v>33514.74</v>
      </c>
      <c r="AB121" s="37">
        <v>1897.06</v>
      </c>
      <c r="AC121" s="36" t="s">
        <v>540</v>
      </c>
      <c r="AD121" s="36" t="s">
        <v>329</v>
      </c>
      <c r="AE121" s="38">
        <v>6</v>
      </c>
    </row>
    <row r="122" spans="1:31" s="36" customFormat="1" ht="12.75" x14ac:dyDescent="0.2">
      <c r="A122" s="36" t="s">
        <v>325</v>
      </c>
      <c r="B122" s="36" t="s">
        <v>331</v>
      </c>
      <c r="C122" s="36" t="s">
        <v>578</v>
      </c>
      <c r="D122" s="38">
        <v>3</v>
      </c>
      <c r="E122" s="36" t="s">
        <v>9</v>
      </c>
      <c r="F122" s="36" t="s">
        <v>818</v>
      </c>
      <c r="G122" s="36" t="s">
        <v>817</v>
      </c>
      <c r="H122" s="50">
        <v>36549.279999999999</v>
      </c>
      <c r="I122" s="36" t="s">
        <v>503</v>
      </c>
      <c r="J122" s="50">
        <v>2192.96</v>
      </c>
      <c r="K122" s="36" t="s">
        <v>328</v>
      </c>
      <c r="L122" s="36" t="s">
        <v>332</v>
      </c>
      <c r="M122" s="36" t="s">
        <v>539</v>
      </c>
      <c r="N122" s="36" t="s">
        <v>529</v>
      </c>
      <c r="O122" s="36" t="s">
        <v>9</v>
      </c>
      <c r="P122" s="42">
        <v>40075</v>
      </c>
      <c r="Q122" s="36" t="s">
        <v>807</v>
      </c>
      <c r="R122" s="36" t="s">
        <v>419</v>
      </c>
      <c r="S122" s="36" t="s">
        <v>806</v>
      </c>
      <c r="T122" s="36" t="s">
        <v>328</v>
      </c>
      <c r="U122" s="36" t="s">
        <v>328</v>
      </c>
      <c r="V122" s="36" t="s">
        <v>328</v>
      </c>
      <c r="W122" s="36" t="s">
        <v>328</v>
      </c>
      <c r="X122" s="36" t="s">
        <v>328</v>
      </c>
      <c r="Y122" s="36" t="s">
        <v>328</v>
      </c>
      <c r="Z122" s="37">
        <v>-33707.089999999997</v>
      </c>
      <c r="AA122" s="37">
        <v>-35900.050000000003</v>
      </c>
      <c r="AB122" s="37">
        <v>-2192.96</v>
      </c>
      <c r="AC122" s="36" t="s">
        <v>579</v>
      </c>
      <c r="AD122" s="36" t="s">
        <v>329</v>
      </c>
      <c r="AE122" s="38">
        <v>6</v>
      </c>
    </row>
    <row r="123" spans="1:31" s="36" customFormat="1" ht="12.75" x14ac:dyDescent="0.2">
      <c r="A123" s="36" t="s">
        <v>325</v>
      </c>
      <c r="B123" s="36" t="s">
        <v>331</v>
      </c>
      <c r="C123" s="36" t="s">
        <v>546</v>
      </c>
      <c r="D123" s="38">
        <v>3</v>
      </c>
      <c r="E123" s="36" t="s">
        <v>9</v>
      </c>
      <c r="F123" s="36" t="s">
        <v>818</v>
      </c>
      <c r="G123" s="36" t="s">
        <v>817</v>
      </c>
      <c r="H123" s="50">
        <v>34830.21</v>
      </c>
      <c r="I123" s="36" t="s">
        <v>503</v>
      </c>
      <c r="J123" s="50">
        <v>2089.81</v>
      </c>
      <c r="K123" s="36" t="s">
        <v>328</v>
      </c>
      <c r="L123" s="36" t="s">
        <v>332</v>
      </c>
      <c r="M123" s="36" t="s">
        <v>539</v>
      </c>
      <c r="N123" s="36" t="s">
        <v>529</v>
      </c>
      <c r="O123" s="36" t="s">
        <v>9</v>
      </c>
      <c r="P123" s="42">
        <v>40075</v>
      </c>
      <c r="Q123" s="36" t="s">
        <v>807</v>
      </c>
      <c r="R123" s="36" t="s">
        <v>419</v>
      </c>
      <c r="S123" s="36" t="s">
        <v>806</v>
      </c>
      <c r="T123" s="36" t="s">
        <v>328</v>
      </c>
      <c r="U123" s="36" t="s">
        <v>328</v>
      </c>
      <c r="V123" s="36" t="s">
        <v>328</v>
      </c>
      <c r="W123" s="36" t="s">
        <v>328</v>
      </c>
      <c r="X123" s="36" t="s">
        <v>328</v>
      </c>
      <c r="Y123" s="36" t="s">
        <v>328</v>
      </c>
      <c r="Z123" s="37">
        <v>-31424.93</v>
      </c>
      <c r="AA123" s="37">
        <v>-33514.74</v>
      </c>
      <c r="AB123" s="37">
        <v>-2089.81</v>
      </c>
      <c r="AC123" s="36" t="s">
        <v>540</v>
      </c>
      <c r="AD123" s="36" t="s">
        <v>329</v>
      </c>
      <c r="AE123" s="38">
        <v>6</v>
      </c>
    </row>
    <row r="124" spans="1:31" s="36" customFormat="1" ht="12.75" x14ac:dyDescent="0.2">
      <c r="A124" s="36" t="s">
        <v>325</v>
      </c>
      <c r="B124" s="36" t="s">
        <v>331</v>
      </c>
      <c r="C124" s="36" t="s">
        <v>613</v>
      </c>
      <c r="D124" s="38">
        <v>1</v>
      </c>
      <c r="E124" s="36" t="s">
        <v>9</v>
      </c>
      <c r="F124" s="36" t="s">
        <v>862</v>
      </c>
      <c r="G124" s="36" t="s">
        <v>861</v>
      </c>
      <c r="H124" s="50">
        <v>79524.210000000006</v>
      </c>
      <c r="I124" s="36" t="s">
        <v>503</v>
      </c>
      <c r="J124" s="50">
        <v>4771.45</v>
      </c>
      <c r="K124" s="36" t="s">
        <v>328</v>
      </c>
      <c r="L124" s="36" t="s">
        <v>332</v>
      </c>
      <c r="M124" s="36" t="s">
        <v>614</v>
      </c>
      <c r="N124" s="36" t="s">
        <v>615</v>
      </c>
      <c r="O124" s="36" t="s">
        <v>9</v>
      </c>
      <c r="P124" s="42">
        <v>40076</v>
      </c>
      <c r="Q124" s="36" t="s">
        <v>822</v>
      </c>
      <c r="R124" s="36" t="s">
        <v>419</v>
      </c>
      <c r="S124" s="36" t="s">
        <v>806</v>
      </c>
      <c r="T124" s="36" t="s">
        <v>328</v>
      </c>
      <c r="U124" s="36" t="s">
        <v>328</v>
      </c>
      <c r="V124" s="36" t="s">
        <v>328</v>
      </c>
      <c r="W124" s="36" t="s">
        <v>328</v>
      </c>
      <c r="X124" s="36" t="s">
        <v>328</v>
      </c>
      <c r="Y124" s="36" t="s">
        <v>328</v>
      </c>
      <c r="Z124" s="37">
        <v>-165144.21</v>
      </c>
      <c r="AA124" s="37">
        <v>-175052.86</v>
      </c>
      <c r="AB124" s="37">
        <v>-9908.65</v>
      </c>
      <c r="AC124" s="36" t="s">
        <v>617</v>
      </c>
      <c r="AD124" s="36" t="s">
        <v>329</v>
      </c>
      <c r="AE124" s="38">
        <v>6</v>
      </c>
    </row>
    <row r="125" spans="1:31" s="36" customFormat="1" ht="12.75" x14ac:dyDescent="0.2">
      <c r="A125" s="36" t="s">
        <v>325</v>
      </c>
      <c r="B125" s="36" t="s">
        <v>331</v>
      </c>
      <c r="C125" s="36" t="s">
        <v>613</v>
      </c>
      <c r="D125" s="38">
        <v>2</v>
      </c>
      <c r="E125" s="36" t="s">
        <v>9</v>
      </c>
      <c r="F125" s="36" t="s">
        <v>862</v>
      </c>
      <c r="G125" s="36" t="s">
        <v>861</v>
      </c>
      <c r="H125" s="50">
        <v>85620</v>
      </c>
      <c r="I125" s="36" t="s">
        <v>503</v>
      </c>
      <c r="J125" s="50">
        <v>5137.2</v>
      </c>
      <c r="K125" s="36" t="s">
        <v>328</v>
      </c>
      <c r="L125" s="36" t="s">
        <v>332</v>
      </c>
      <c r="M125" s="36" t="s">
        <v>614</v>
      </c>
      <c r="N125" s="36" t="s">
        <v>615</v>
      </c>
      <c r="O125" s="36" t="s">
        <v>9</v>
      </c>
      <c r="P125" s="42">
        <v>40076</v>
      </c>
      <c r="Q125" s="36" t="s">
        <v>822</v>
      </c>
      <c r="R125" s="36" t="s">
        <v>419</v>
      </c>
      <c r="S125" s="36" t="s">
        <v>806</v>
      </c>
      <c r="T125" s="36" t="s">
        <v>328</v>
      </c>
      <c r="U125" s="36" t="s">
        <v>328</v>
      </c>
      <c r="V125" s="36" t="s">
        <v>328</v>
      </c>
      <c r="W125" s="36" t="s">
        <v>328</v>
      </c>
      <c r="X125" s="36" t="s">
        <v>328</v>
      </c>
      <c r="Y125" s="36" t="s">
        <v>328</v>
      </c>
      <c r="Z125" s="37">
        <v>-165144.21</v>
      </c>
      <c r="AA125" s="37">
        <v>-175052.86</v>
      </c>
      <c r="AB125" s="37">
        <v>-9908.65</v>
      </c>
      <c r="AC125" s="36" t="s">
        <v>616</v>
      </c>
      <c r="AD125" s="36" t="s">
        <v>329</v>
      </c>
      <c r="AE125" s="38">
        <v>6</v>
      </c>
    </row>
    <row r="126" spans="1:31" s="36" customFormat="1" ht="12.75" x14ac:dyDescent="0.2">
      <c r="A126" s="36" t="s">
        <v>325</v>
      </c>
      <c r="B126" s="36" t="s">
        <v>331</v>
      </c>
      <c r="C126" s="36" t="s">
        <v>586</v>
      </c>
      <c r="D126" s="38">
        <v>1</v>
      </c>
      <c r="E126" s="36" t="s">
        <v>9</v>
      </c>
      <c r="F126" s="36" t="s">
        <v>818</v>
      </c>
      <c r="G126" s="36" t="s">
        <v>817</v>
      </c>
      <c r="H126" s="50">
        <v>1472</v>
      </c>
      <c r="I126" s="36" t="s">
        <v>333</v>
      </c>
      <c r="J126" s="50">
        <v>309.12</v>
      </c>
      <c r="K126" s="36" t="s">
        <v>328</v>
      </c>
      <c r="L126" s="36" t="s">
        <v>332</v>
      </c>
      <c r="M126" s="36" t="s">
        <v>539</v>
      </c>
      <c r="N126" s="36" t="s">
        <v>529</v>
      </c>
      <c r="O126" s="36" t="s">
        <v>9</v>
      </c>
      <c r="P126" s="42">
        <v>40075</v>
      </c>
      <c r="Q126" s="36" t="s">
        <v>807</v>
      </c>
      <c r="R126" s="36" t="s">
        <v>419</v>
      </c>
      <c r="S126" s="36" t="s">
        <v>806</v>
      </c>
      <c r="T126" s="36" t="s">
        <v>328</v>
      </c>
      <c r="U126" s="36" t="s">
        <v>328</v>
      </c>
      <c r="V126" s="36" t="s">
        <v>328</v>
      </c>
      <c r="W126" s="36" t="s">
        <v>328</v>
      </c>
      <c r="X126" s="36" t="s">
        <v>328</v>
      </c>
      <c r="Y126" s="36" t="s">
        <v>328</v>
      </c>
      <c r="Z126" s="37">
        <v>-1472</v>
      </c>
      <c r="AA126" s="37">
        <v>-1781.12</v>
      </c>
      <c r="AB126" s="37">
        <v>-309.12</v>
      </c>
      <c r="AC126" s="36" t="s">
        <v>860</v>
      </c>
      <c r="AD126" s="36" t="s">
        <v>329</v>
      </c>
      <c r="AE126" s="38">
        <v>6</v>
      </c>
    </row>
    <row r="127" spans="1:31" s="36" customFormat="1" ht="12.75" x14ac:dyDescent="0.2">
      <c r="A127" s="36" t="s">
        <v>325</v>
      </c>
      <c r="B127" s="36" t="s">
        <v>331</v>
      </c>
      <c r="C127" s="36" t="s">
        <v>632</v>
      </c>
      <c r="D127" s="38">
        <v>1</v>
      </c>
      <c r="E127" s="36" t="s">
        <v>9</v>
      </c>
      <c r="F127" s="36" t="s">
        <v>821</v>
      </c>
      <c r="G127" s="36" t="s">
        <v>820</v>
      </c>
      <c r="H127" s="50">
        <v>771.04</v>
      </c>
      <c r="I127" s="36" t="s">
        <v>333</v>
      </c>
      <c r="J127" s="50">
        <v>161.91999999999999</v>
      </c>
      <c r="K127" s="36" t="s">
        <v>328</v>
      </c>
      <c r="L127" s="36" t="s">
        <v>332</v>
      </c>
      <c r="M127" s="36" t="s">
        <v>435</v>
      </c>
      <c r="N127" s="36" t="s">
        <v>436</v>
      </c>
      <c r="O127" s="36" t="s">
        <v>9</v>
      </c>
      <c r="P127" s="42">
        <v>40070</v>
      </c>
      <c r="Q127" s="36" t="s">
        <v>422</v>
      </c>
      <c r="R127" s="36" t="s">
        <v>419</v>
      </c>
      <c r="S127" s="36" t="s">
        <v>806</v>
      </c>
      <c r="T127" s="36" t="s">
        <v>328</v>
      </c>
      <c r="U127" s="36" t="s">
        <v>328</v>
      </c>
      <c r="V127" s="36" t="s">
        <v>328</v>
      </c>
      <c r="W127" s="36" t="s">
        <v>328</v>
      </c>
      <c r="X127" s="36" t="s">
        <v>328</v>
      </c>
      <c r="Y127" s="36" t="s">
        <v>328</v>
      </c>
      <c r="Z127" s="37">
        <v>-771.04</v>
      </c>
      <c r="AA127" s="37">
        <v>-932.96</v>
      </c>
      <c r="AB127" s="37">
        <v>-161.91999999999999</v>
      </c>
      <c r="AC127" s="36" t="s">
        <v>633</v>
      </c>
      <c r="AD127" s="36" t="s">
        <v>329</v>
      </c>
      <c r="AE127" s="38">
        <v>6</v>
      </c>
    </row>
    <row r="128" spans="1:31" s="36" customFormat="1" ht="12.75" x14ac:dyDescent="0.2">
      <c r="A128" s="36" t="s">
        <v>325</v>
      </c>
      <c r="B128" s="36" t="s">
        <v>331</v>
      </c>
      <c r="C128" s="36" t="s">
        <v>631</v>
      </c>
      <c r="D128" s="38">
        <v>1</v>
      </c>
      <c r="E128" s="36" t="s">
        <v>9</v>
      </c>
      <c r="F128" s="36" t="s">
        <v>821</v>
      </c>
      <c r="G128" s="36" t="s">
        <v>820</v>
      </c>
      <c r="H128" s="50">
        <v>9486.99</v>
      </c>
      <c r="I128" s="36" t="s">
        <v>333</v>
      </c>
      <c r="J128" s="50">
        <v>1992.27</v>
      </c>
      <c r="K128" s="36" t="s">
        <v>328</v>
      </c>
      <c r="L128" s="36" t="s">
        <v>332</v>
      </c>
      <c r="M128" s="36" t="s">
        <v>435</v>
      </c>
      <c r="N128" s="36" t="s">
        <v>436</v>
      </c>
      <c r="O128" s="36" t="s">
        <v>9</v>
      </c>
      <c r="P128" s="42">
        <v>40070</v>
      </c>
      <c r="Q128" s="36" t="s">
        <v>422</v>
      </c>
      <c r="R128" s="36" t="s">
        <v>419</v>
      </c>
      <c r="S128" s="36" t="s">
        <v>806</v>
      </c>
      <c r="T128" s="36" t="s">
        <v>328</v>
      </c>
      <c r="U128" s="36" t="s">
        <v>328</v>
      </c>
      <c r="V128" s="36" t="s">
        <v>328</v>
      </c>
      <c r="W128" s="36" t="s">
        <v>328</v>
      </c>
      <c r="X128" s="36" t="s">
        <v>328</v>
      </c>
      <c r="Y128" s="36" t="s">
        <v>328</v>
      </c>
      <c r="Z128" s="37">
        <v>-9486.99</v>
      </c>
      <c r="AA128" s="37">
        <v>-11479.26</v>
      </c>
      <c r="AB128" s="37">
        <v>-1992.27</v>
      </c>
      <c r="AC128" s="36" t="s">
        <v>859</v>
      </c>
      <c r="AD128" s="36" t="s">
        <v>329</v>
      </c>
      <c r="AE128" s="38">
        <v>6</v>
      </c>
    </row>
    <row r="129" spans="1:31" s="36" customFormat="1" ht="12.75" x14ac:dyDescent="0.2">
      <c r="A129" s="36" t="s">
        <v>325</v>
      </c>
      <c r="B129" s="36" t="s">
        <v>331</v>
      </c>
      <c r="C129" s="36" t="s">
        <v>629</v>
      </c>
      <c r="D129" s="38">
        <v>3</v>
      </c>
      <c r="E129" s="36" t="s">
        <v>9</v>
      </c>
      <c r="F129" s="36" t="s">
        <v>818</v>
      </c>
      <c r="G129" s="36" t="s">
        <v>817</v>
      </c>
      <c r="H129" s="50">
        <v>35968.449999999997</v>
      </c>
      <c r="I129" s="36" t="s">
        <v>503</v>
      </c>
      <c r="J129" s="50">
        <v>2158.11</v>
      </c>
      <c r="K129" s="36" t="s">
        <v>328</v>
      </c>
      <c r="L129" s="36" t="s">
        <v>332</v>
      </c>
      <c r="M129" s="36" t="s">
        <v>539</v>
      </c>
      <c r="N129" s="36" t="s">
        <v>529</v>
      </c>
      <c r="O129" s="36" t="s">
        <v>9</v>
      </c>
      <c r="P129" s="42">
        <v>40075</v>
      </c>
      <c r="Q129" s="36" t="s">
        <v>807</v>
      </c>
      <c r="R129" s="36" t="s">
        <v>419</v>
      </c>
      <c r="S129" s="36" t="s">
        <v>806</v>
      </c>
      <c r="T129" s="36" t="s">
        <v>328</v>
      </c>
      <c r="U129" s="36" t="s">
        <v>328</v>
      </c>
      <c r="V129" s="36" t="s">
        <v>328</v>
      </c>
      <c r="W129" s="36" t="s">
        <v>328</v>
      </c>
      <c r="X129" s="36" t="s">
        <v>328</v>
      </c>
      <c r="Y129" s="36" t="s">
        <v>328</v>
      </c>
      <c r="Z129" s="37">
        <v>-32852.6</v>
      </c>
      <c r="AA129" s="37">
        <v>-35010.71</v>
      </c>
      <c r="AB129" s="37">
        <v>-2158.11</v>
      </c>
      <c r="AC129" s="36" t="s">
        <v>630</v>
      </c>
      <c r="AD129" s="36" t="s">
        <v>329</v>
      </c>
      <c r="AE129" s="38">
        <v>7</v>
      </c>
    </row>
    <row r="130" spans="1:31" s="36" customFormat="1" ht="12.75" x14ac:dyDescent="0.2">
      <c r="A130" s="36" t="s">
        <v>325</v>
      </c>
      <c r="B130" s="36" t="s">
        <v>331</v>
      </c>
      <c r="C130" s="36" t="s">
        <v>627</v>
      </c>
      <c r="D130" s="38">
        <v>3</v>
      </c>
      <c r="E130" s="36" t="s">
        <v>9</v>
      </c>
      <c r="F130" s="36" t="s">
        <v>809</v>
      </c>
      <c r="G130" s="36" t="s">
        <v>808</v>
      </c>
      <c r="H130" s="50">
        <v>45289.919999999998</v>
      </c>
      <c r="I130" s="36" t="s">
        <v>333</v>
      </c>
      <c r="J130" s="50">
        <v>2717.4</v>
      </c>
      <c r="K130" s="36" t="s">
        <v>328</v>
      </c>
      <c r="L130" s="36" t="s">
        <v>332</v>
      </c>
      <c r="M130" s="36" t="s">
        <v>528</v>
      </c>
      <c r="N130" s="36" t="s">
        <v>529</v>
      </c>
      <c r="O130" s="36" t="s">
        <v>9</v>
      </c>
      <c r="P130" s="42">
        <v>40075</v>
      </c>
      <c r="Q130" s="36" t="s">
        <v>807</v>
      </c>
      <c r="R130" s="36" t="s">
        <v>419</v>
      </c>
      <c r="S130" s="36" t="s">
        <v>806</v>
      </c>
      <c r="T130" s="36" t="s">
        <v>328</v>
      </c>
      <c r="U130" s="36" t="s">
        <v>328</v>
      </c>
      <c r="V130" s="36" t="s">
        <v>328</v>
      </c>
      <c r="W130" s="36" t="s">
        <v>328</v>
      </c>
      <c r="X130" s="36" t="s">
        <v>328</v>
      </c>
      <c r="Y130" s="36" t="s">
        <v>328</v>
      </c>
      <c r="Z130" s="37">
        <v>-39529.58</v>
      </c>
      <c r="AA130" s="37">
        <v>-42246.98</v>
      </c>
      <c r="AB130" s="37">
        <v>-2717.4</v>
      </c>
      <c r="AC130" s="36" t="s">
        <v>628</v>
      </c>
      <c r="AD130" s="36" t="s">
        <v>329</v>
      </c>
      <c r="AE130" s="38">
        <v>7</v>
      </c>
    </row>
    <row r="131" spans="1:31" s="36" customFormat="1" ht="12.75" x14ac:dyDescent="0.2">
      <c r="A131" s="36" t="s">
        <v>325</v>
      </c>
      <c r="B131" s="36" t="s">
        <v>331</v>
      </c>
      <c r="C131" s="36" t="s">
        <v>625</v>
      </c>
      <c r="D131" s="38">
        <v>3</v>
      </c>
      <c r="E131" s="36" t="s">
        <v>9</v>
      </c>
      <c r="F131" s="36" t="s">
        <v>809</v>
      </c>
      <c r="G131" s="36" t="s">
        <v>808</v>
      </c>
      <c r="H131" s="50">
        <v>53939.57</v>
      </c>
      <c r="I131" s="36" t="s">
        <v>333</v>
      </c>
      <c r="J131" s="50">
        <v>3236.37</v>
      </c>
      <c r="K131" s="36" t="s">
        <v>328</v>
      </c>
      <c r="L131" s="36" t="s">
        <v>332</v>
      </c>
      <c r="M131" s="36" t="s">
        <v>528</v>
      </c>
      <c r="N131" s="36" t="s">
        <v>529</v>
      </c>
      <c r="O131" s="36" t="s">
        <v>9</v>
      </c>
      <c r="P131" s="42">
        <v>40075</v>
      </c>
      <c r="Q131" s="36" t="s">
        <v>807</v>
      </c>
      <c r="R131" s="36" t="s">
        <v>419</v>
      </c>
      <c r="S131" s="36" t="s">
        <v>806</v>
      </c>
      <c r="T131" s="36" t="s">
        <v>328</v>
      </c>
      <c r="U131" s="36" t="s">
        <v>328</v>
      </c>
      <c r="V131" s="36" t="s">
        <v>328</v>
      </c>
      <c r="W131" s="36" t="s">
        <v>328</v>
      </c>
      <c r="X131" s="36" t="s">
        <v>328</v>
      </c>
      <c r="Y131" s="36" t="s">
        <v>328</v>
      </c>
      <c r="Z131" s="37">
        <v>-47212.82</v>
      </c>
      <c r="AA131" s="37">
        <v>-50449.19</v>
      </c>
      <c r="AB131" s="37">
        <v>-3236.37</v>
      </c>
      <c r="AC131" s="36" t="s">
        <v>626</v>
      </c>
      <c r="AD131" s="36" t="s">
        <v>329</v>
      </c>
      <c r="AE131" s="38">
        <v>7</v>
      </c>
    </row>
    <row r="132" spans="1:31" s="36" customFormat="1" ht="12.75" x14ac:dyDescent="0.2">
      <c r="A132" s="36" t="s">
        <v>325</v>
      </c>
      <c r="B132" s="36" t="s">
        <v>331</v>
      </c>
      <c r="C132" s="36" t="s">
        <v>624</v>
      </c>
      <c r="D132" s="38">
        <v>3</v>
      </c>
      <c r="E132" s="36" t="s">
        <v>9</v>
      </c>
      <c r="F132" s="36" t="s">
        <v>816</v>
      </c>
      <c r="G132" s="36" t="s">
        <v>815</v>
      </c>
      <c r="H132" s="50">
        <v>78399.850000000006</v>
      </c>
      <c r="I132" s="36" t="s">
        <v>333</v>
      </c>
      <c r="J132" s="50">
        <v>4703.99</v>
      </c>
      <c r="K132" s="36" t="s">
        <v>328</v>
      </c>
      <c r="L132" s="36" t="s">
        <v>332</v>
      </c>
      <c r="M132" s="36" t="s">
        <v>553</v>
      </c>
      <c r="N132" s="36" t="s">
        <v>529</v>
      </c>
      <c r="O132" s="36" t="s">
        <v>9</v>
      </c>
      <c r="P132" s="42">
        <v>40075</v>
      </c>
      <c r="Q132" s="36" t="s">
        <v>807</v>
      </c>
      <c r="R132" s="36" t="s">
        <v>419</v>
      </c>
      <c r="S132" s="36" t="s">
        <v>806</v>
      </c>
      <c r="T132" s="36" t="s">
        <v>328</v>
      </c>
      <c r="U132" s="36" t="s">
        <v>328</v>
      </c>
      <c r="V132" s="36" t="s">
        <v>328</v>
      </c>
      <c r="W132" s="36" t="s">
        <v>328</v>
      </c>
      <c r="X132" s="36" t="s">
        <v>328</v>
      </c>
      <c r="Y132" s="36" t="s">
        <v>328</v>
      </c>
      <c r="Z132" s="37">
        <v>-70908.539999999994</v>
      </c>
      <c r="AA132" s="37">
        <v>-75612.53</v>
      </c>
      <c r="AB132" s="37">
        <v>-4703.99</v>
      </c>
      <c r="AC132" s="36" t="s">
        <v>612</v>
      </c>
      <c r="AD132" s="36" t="s">
        <v>329</v>
      </c>
      <c r="AE132" s="38">
        <v>7</v>
      </c>
    </row>
    <row r="133" spans="1:31" s="36" customFormat="1" ht="12.75" x14ac:dyDescent="0.2">
      <c r="A133" s="36" t="s">
        <v>325</v>
      </c>
      <c r="B133" s="36" t="s">
        <v>331</v>
      </c>
      <c r="C133" s="36" t="s">
        <v>639</v>
      </c>
      <c r="D133" s="38">
        <v>1</v>
      </c>
      <c r="E133" s="36" t="s">
        <v>9</v>
      </c>
      <c r="F133" s="36" t="s">
        <v>768</v>
      </c>
      <c r="G133" s="36" t="s">
        <v>123</v>
      </c>
      <c r="H133" s="50">
        <v>811145.6</v>
      </c>
      <c r="I133" s="36" t="s">
        <v>330</v>
      </c>
      <c r="J133" s="50">
        <v>0</v>
      </c>
      <c r="K133" s="36" t="s">
        <v>328</v>
      </c>
      <c r="L133" s="36" t="s">
        <v>332</v>
      </c>
      <c r="M133" s="36" t="s">
        <v>466</v>
      </c>
      <c r="N133" s="36" t="s">
        <v>467</v>
      </c>
      <c r="O133" s="36" t="s">
        <v>9</v>
      </c>
      <c r="P133" s="42">
        <v>40067</v>
      </c>
      <c r="Q133" s="36" t="s">
        <v>424</v>
      </c>
      <c r="R133" s="36" t="s">
        <v>419</v>
      </c>
      <c r="S133" s="36" t="s">
        <v>806</v>
      </c>
      <c r="T133" s="36" t="s">
        <v>328</v>
      </c>
      <c r="U133" s="36" t="s">
        <v>328</v>
      </c>
      <c r="V133" s="36" t="s">
        <v>328</v>
      </c>
      <c r="W133" s="36" t="s">
        <v>328</v>
      </c>
      <c r="X133" s="36" t="s">
        <v>328</v>
      </c>
      <c r="Y133" s="36" t="s">
        <v>328</v>
      </c>
      <c r="Z133" s="37">
        <v>-2766947.8</v>
      </c>
      <c r="AA133" s="37">
        <v>-2766947.8</v>
      </c>
      <c r="AB133" s="37">
        <v>0</v>
      </c>
      <c r="AC133" s="36" t="s">
        <v>638</v>
      </c>
      <c r="AD133" s="36" t="s">
        <v>329</v>
      </c>
      <c r="AE133" s="38">
        <v>7</v>
      </c>
    </row>
    <row r="134" spans="1:31" s="36" customFormat="1" ht="12.75" x14ac:dyDescent="0.2">
      <c r="A134" s="36" t="s">
        <v>325</v>
      </c>
      <c r="B134" s="36" t="s">
        <v>331</v>
      </c>
      <c r="C134" s="36" t="s">
        <v>639</v>
      </c>
      <c r="D134" s="38">
        <v>2</v>
      </c>
      <c r="E134" s="36" t="s">
        <v>9</v>
      </c>
      <c r="F134" s="36" t="s">
        <v>768</v>
      </c>
      <c r="G134" s="36" t="s">
        <v>123</v>
      </c>
      <c r="H134" s="50">
        <v>1955802.2</v>
      </c>
      <c r="I134" s="36" t="s">
        <v>330</v>
      </c>
      <c r="J134" s="50">
        <v>0</v>
      </c>
      <c r="K134" s="36" t="s">
        <v>328</v>
      </c>
      <c r="L134" s="36" t="s">
        <v>332</v>
      </c>
      <c r="M134" s="36" t="s">
        <v>466</v>
      </c>
      <c r="N134" s="36" t="s">
        <v>467</v>
      </c>
      <c r="O134" s="36" t="s">
        <v>9</v>
      </c>
      <c r="P134" s="42">
        <v>40068</v>
      </c>
      <c r="Q134" s="36" t="s">
        <v>423</v>
      </c>
      <c r="R134" s="36" t="s">
        <v>419</v>
      </c>
      <c r="S134" s="36" t="s">
        <v>806</v>
      </c>
      <c r="T134" s="36" t="s">
        <v>328</v>
      </c>
      <c r="U134" s="36" t="s">
        <v>328</v>
      </c>
      <c r="V134" s="36" t="s">
        <v>328</v>
      </c>
      <c r="W134" s="36" t="s">
        <v>328</v>
      </c>
      <c r="X134" s="36" t="s">
        <v>328</v>
      </c>
      <c r="Y134" s="36" t="s">
        <v>328</v>
      </c>
      <c r="Z134" s="37">
        <v>-2766947.8</v>
      </c>
      <c r="AA134" s="37">
        <v>-2766947.8</v>
      </c>
      <c r="AB134" s="37">
        <v>0</v>
      </c>
      <c r="AC134" s="36" t="s">
        <v>638</v>
      </c>
      <c r="AD134" s="36" t="s">
        <v>329</v>
      </c>
      <c r="AE134" s="38">
        <v>7</v>
      </c>
    </row>
    <row r="135" spans="1:31" s="36" customFormat="1" ht="12.75" x14ac:dyDescent="0.2">
      <c r="A135" s="36" t="s">
        <v>325</v>
      </c>
      <c r="B135" s="36" t="s">
        <v>331</v>
      </c>
      <c r="C135" s="36" t="s">
        <v>637</v>
      </c>
      <c r="D135" s="38">
        <v>1</v>
      </c>
      <c r="E135" s="36" t="s">
        <v>9</v>
      </c>
      <c r="F135" s="36" t="s">
        <v>769</v>
      </c>
      <c r="G135" s="36" t="s">
        <v>336</v>
      </c>
      <c r="H135" s="50">
        <v>460709.2</v>
      </c>
      <c r="I135" s="36" t="s">
        <v>330</v>
      </c>
      <c r="J135" s="50">
        <v>0</v>
      </c>
      <c r="K135" s="36" t="s">
        <v>328</v>
      </c>
      <c r="L135" s="36" t="s">
        <v>332</v>
      </c>
      <c r="M135" s="36" t="s">
        <v>462</v>
      </c>
      <c r="N135" s="36" t="s">
        <v>463</v>
      </c>
      <c r="O135" s="36" t="s">
        <v>9</v>
      </c>
      <c r="P135" s="42">
        <v>40069</v>
      </c>
      <c r="Q135" s="36" t="s">
        <v>833</v>
      </c>
      <c r="R135" s="36" t="s">
        <v>419</v>
      </c>
      <c r="S135" s="36" t="s">
        <v>806</v>
      </c>
      <c r="T135" s="36" t="s">
        <v>328</v>
      </c>
      <c r="U135" s="36" t="s">
        <v>328</v>
      </c>
      <c r="V135" s="36" t="s">
        <v>328</v>
      </c>
      <c r="W135" s="36" t="s">
        <v>328</v>
      </c>
      <c r="X135" s="36" t="s">
        <v>328</v>
      </c>
      <c r="Y135" s="36" t="s">
        <v>328</v>
      </c>
      <c r="Z135" s="37">
        <v>-460709.2</v>
      </c>
      <c r="AA135" s="37">
        <v>-460709.2</v>
      </c>
      <c r="AB135" s="37">
        <v>0</v>
      </c>
      <c r="AC135" s="36" t="s">
        <v>638</v>
      </c>
      <c r="AD135" s="36" t="s">
        <v>329</v>
      </c>
      <c r="AE135" s="38">
        <v>7</v>
      </c>
    </row>
    <row r="136" spans="1:31" s="36" customFormat="1" ht="12.75" x14ac:dyDescent="0.2">
      <c r="A136" s="36" t="s">
        <v>325</v>
      </c>
      <c r="B136" s="36" t="s">
        <v>331</v>
      </c>
      <c r="C136" s="36" t="s">
        <v>653</v>
      </c>
      <c r="D136" s="38">
        <v>1</v>
      </c>
      <c r="E136" s="36" t="s">
        <v>9</v>
      </c>
      <c r="F136" s="36" t="s">
        <v>821</v>
      </c>
      <c r="G136" s="36" t="s">
        <v>820</v>
      </c>
      <c r="H136" s="50">
        <v>771.04</v>
      </c>
      <c r="I136" s="36" t="s">
        <v>333</v>
      </c>
      <c r="J136" s="50">
        <v>161.91999999999999</v>
      </c>
      <c r="K136" s="36" t="s">
        <v>328</v>
      </c>
      <c r="L136" s="36" t="s">
        <v>332</v>
      </c>
      <c r="M136" s="36" t="s">
        <v>435</v>
      </c>
      <c r="N136" s="36" t="s">
        <v>436</v>
      </c>
      <c r="O136" s="36" t="s">
        <v>9</v>
      </c>
      <c r="P136" s="42">
        <v>40070</v>
      </c>
      <c r="Q136" s="36" t="s">
        <v>422</v>
      </c>
      <c r="R136" s="36" t="s">
        <v>419</v>
      </c>
      <c r="S136" s="36" t="s">
        <v>806</v>
      </c>
      <c r="T136" s="36" t="s">
        <v>328</v>
      </c>
      <c r="U136" s="36" t="s">
        <v>328</v>
      </c>
      <c r="V136" s="36" t="s">
        <v>328</v>
      </c>
      <c r="W136" s="36" t="s">
        <v>328</v>
      </c>
      <c r="X136" s="36" t="s">
        <v>328</v>
      </c>
      <c r="Y136" s="36" t="s">
        <v>328</v>
      </c>
      <c r="Z136" s="37">
        <v>-771.04</v>
      </c>
      <c r="AA136" s="37">
        <v>-932.96</v>
      </c>
      <c r="AB136" s="37">
        <v>-161.91999999999999</v>
      </c>
      <c r="AC136" s="36" t="s">
        <v>654</v>
      </c>
      <c r="AD136" s="36" t="s">
        <v>329</v>
      </c>
      <c r="AE136" s="38">
        <v>8</v>
      </c>
    </row>
    <row r="137" spans="1:31" s="36" customFormat="1" ht="12.75" x14ac:dyDescent="0.2">
      <c r="A137" s="36" t="s">
        <v>325</v>
      </c>
      <c r="B137" s="36" t="s">
        <v>331</v>
      </c>
      <c r="C137" s="36" t="s">
        <v>650</v>
      </c>
      <c r="D137" s="38">
        <v>3</v>
      </c>
      <c r="E137" s="36" t="s">
        <v>9</v>
      </c>
      <c r="F137" s="36" t="s">
        <v>818</v>
      </c>
      <c r="G137" s="36" t="s">
        <v>817</v>
      </c>
      <c r="H137" s="50">
        <v>34716.339999999997</v>
      </c>
      <c r="I137" s="36" t="s">
        <v>333</v>
      </c>
      <c r="J137" s="50">
        <v>2082.98</v>
      </c>
      <c r="K137" s="36" t="s">
        <v>328</v>
      </c>
      <c r="L137" s="36" t="s">
        <v>332</v>
      </c>
      <c r="M137" s="36" t="s">
        <v>651</v>
      </c>
      <c r="N137" s="36" t="s">
        <v>529</v>
      </c>
      <c r="O137" s="36" t="s">
        <v>9</v>
      </c>
      <c r="P137" s="42">
        <v>40075</v>
      </c>
      <c r="Q137" s="36" t="s">
        <v>807</v>
      </c>
      <c r="R137" s="36" t="s">
        <v>419</v>
      </c>
      <c r="S137" s="36" t="s">
        <v>806</v>
      </c>
      <c r="T137" s="36" t="s">
        <v>328</v>
      </c>
      <c r="U137" s="36" t="s">
        <v>328</v>
      </c>
      <c r="V137" s="36" t="s">
        <v>328</v>
      </c>
      <c r="W137" s="36" t="s">
        <v>328</v>
      </c>
      <c r="X137" s="36" t="s">
        <v>328</v>
      </c>
      <c r="Y137" s="36" t="s">
        <v>328</v>
      </c>
      <c r="Z137" s="37">
        <v>-31862.3</v>
      </c>
      <c r="AA137" s="37">
        <v>-33945.279999999999</v>
      </c>
      <c r="AB137" s="37">
        <v>-2082.98</v>
      </c>
      <c r="AC137" s="36" t="s">
        <v>652</v>
      </c>
      <c r="AD137" s="36" t="s">
        <v>329</v>
      </c>
      <c r="AE137" s="38">
        <v>8</v>
      </c>
    </row>
    <row r="138" spans="1:31" s="36" customFormat="1" ht="12.75" x14ac:dyDescent="0.2">
      <c r="A138" s="36" t="s">
        <v>325</v>
      </c>
      <c r="B138" s="36" t="s">
        <v>331</v>
      </c>
      <c r="C138" s="36" t="s">
        <v>648</v>
      </c>
      <c r="D138" s="38">
        <v>1</v>
      </c>
      <c r="E138" s="36" t="s">
        <v>9</v>
      </c>
      <c r="F138" s="36" t="s">
        <v>809</v>
      </c>
      <c r="G138" s="36" t="s">
        <v>808</v>
      </c>
      <c r="H138" s="50">
        <v>44317.9</v>
      </c>
      <c r="I138" s="36" t="s">
        <v>503</v>
      </c>
      <c r="J138" s="50">
        <v>2659.07</v>
      </c>
      <c r="K138" s="36" t="s">
        <v>328</v>
      </c>
      <c r="L138" s="36" t="s">
        <v>328</v>
      </c>
      <c r="M138" s="36" t="s">
        <v>328</v>
      </c>
      <c r="N138" s="36" t="s">
        <v>328</v>
      </c>
      <c r="O138" s="36" t="s">
        <v>328</v>
      </c>
      <c r="P138" s="42">
        <v>40075</v>
      </c>
      <c r="Q138" s="36" t="s">
        <v>807</v>
      </c>
      <c r="R138" s="36" t="s">
        <v>419</v>
      </c>
      <c r="S138" s="36" t="s">
        <v>806</v>
      </c>
      <c r="T138" s="36" t="s">
        <v>328</v>
      </c>
      <c r="U138" s="36" t="s">
        <v>328</v>
      </c>
      <c r="V138" s="36" t="s">
        <v>328</v>
      </c>
      <c r="W138" s="36" t="s">
        <v>328</v>
      </c>
      <c r="X138" s="36" t="s">
        <v>328</v>
      </c>
      <c r="Y138" s="36" t="s">
        <v>328</v>
      </c>
      <c r="Z138" s="37">
        <v>-39140.339999999997</v>
      </c>
      <c r="AA138" s="37">
        <v>-41799.410000000003</v>
      </c>
      <c r="AB138" s="37">
        <v>-2659.07</v>
      </c>
      <c r="AC138" s="36" t="s">
        <v>649</v>
      </c>
      <c r="AD138" s="36" t="s">
        <v>329</v>
      </c>
      <c r="AE138" s="38">
        <v>8</v>
      </c>
    </row>
    <row r="139" spans="1:31" s="36" customFormat="1" ht="12.75" x14ac:dyDescent="0.2">
      <c r="A139" s="36" t="s">
        <v>325</v>
      </c>
      <c r="B139" s="36" t="s">
        <v>331</v>
      </c>
      <c r="C139" s="36" t="s">
        <v>647</v>
      </c>
      <c r="D139" s="38">
        <v>1</v>
      </c>
      <c r="E139" s="36" t="s">
        <v>9</v>
      </c>
      <c r="F139" s="36" t="s">
        <v>809</v>
      </c>
      <c r="G139" s="36" t="s">
        <v>808</v>
      </c>
      <c r="H139" s="50">
        <v>68.7</v>
      </c>
      <c r="I139" s="36" t="s">
        <v>333</v>
      </c>
      <c r="J139" s="50">
        <v>4.12</v>
      </c>
      <c r="K139" s="36" t="s">
        <v>328</v>
      </c>
      <c r="L139" s="36" t="s">
        <v>332</v>
      </c>
      <c r="M139" s="36" t="s">
        <v>528</v>
      </c>
      <c r="N139" s="36" t="s">
        <v>529</v>
      </c>
      <c r="O139" s="36" t="s">
        <v>9</v>
      </c>
      <c r="P139" s="42">
        <v>40075</v>
      </c>
      <c r="Q139" s="36" t="s">
        <v>807</v>
      </c>
      <c r="R139" s="36" t="s">
        <v>419</v>
      </c>
      <c r="S139" s="36" t="s">
        <v>806</v>
      </c>
      <c r="T139" s="36" t="s">
        <v>328</v>
      </c>
      <c r="U139" s="36" t="s">
        <v>328</v>
      </c>
      <c r="V139" s="36" t="s">
        <v>328</v>
      </c>
      <c r="W139" s="36" t="s">
        <v>328</v>
      </c>
      <c r="X139" s="36" t="s">
        <v>328</v>
      </c>
      <c r="Y139" s="36" t="s">
        <v>328</v>
      </c>
      <c r="Z139" s="37">
        <v>-68.7</v>
      </c>
      <c r="AA139" s="37">
        <v>-72.819999999999993</v>
      </c>
      <c r="AB139" s="37">
        <v>-4.12</v>
      </c>
      <c r="AC139" s="36" t="s">
        <v>643</v>
      </c>
      <c r="AD139" s="36" t="s">
        <v>329</v>
      </c>
      <c r="AE139" s="38">
        <v>8</v>
      </c>
    </row>
    <row r="140" spans="1:31" s="36" customFormat="1" ht="12.75" x14ac:dyDescent="0.2">
      <c r="A140" s="36" t="s">
        <v>325</v>
      </c>
      <c r="B140" s="36" t="s">
        <v>331</v>
      </c>
      <c r="C140" s="36" t="s">
        <v>644</v>
      </c>
      <c r="D140" s="38">
        <v>3</v>
      </c>
      <c r="E140" s="36" t="s">
        <v>9</v>
      </c>
      <c r="F140" s="36" t="s">
        <v>816</v>
      </c>
      <c r="G140" s="36" t="s">
        <v>815</v>
      </c>
      <c r="H140" s="50">
        <v>-0.33</v>
      </c>
      <c r="I140" s="36" t="s">
        <v>503</v>
      </c>
      <c r="J140" s="50">
        <v>-0.02</v>
      </c>
      <c r="K140" s="36" t="s">
        <v>827</v>
      </c>
      <c r="L140" s="36" t="s">
        <v>328</v>
      </c>
      <c r="M140" s="36" t="s">
        <v>328</v>
      </c>
      <c r="N140" s="36" t="s">
        <v>328</v>
      </c>
      <c r="O140" s="36" t="s">
        <v>328</v>
      </c>
      <c r="P140" s="42">
        <v>40075</v>
      </c>
      <c r="Q140" s="36" t="s">
        <v>807</v>
      </c>
      <c r="R140" s="36" t="s">
        <v>419</v>
      </c>
      <c r="S140" s="36" t="s">
        <v>806</v>
      </c>
      <c r="T140" s="36" t="s">
        <v>328</v>
      </c>
      <c r="U140" s="36" t="s">
        <v>328</v>
      </c>
      <c r="V140" s="36" t="s">
        <v>328</v>
      </c>
      <c r="W140" s="36" t="s">
        <v>328</v>
      </c>
      <c r="X140" s="36" t="s">
        <v>328</v>
      </c>
      <c r="Y140" s="36" t="s">
        <v>328</v>
      </c>
      <c r="Z140" s="37">
        <v>-67346.789999999994</v>
      </c>
      <c r="AA140" s="37">
        <v>-71781</v>
      </c>
      <c r="AB140" s="37">
        <v>-4434.21</v>
      </c>
      <c r="AC140" s="36" t="s">
        <v>858</v>
      </c>
      <c r="AD140" s="36" t="s">
        <v>329</v>
      </c>
      <c r="AE140" s="38">
        <v>8</v>
      </c>
    </row>
    <row r="141" spans="1:31" s="36" customFormat="1" ht="12.75" x14ac:dyDescent="0.2">
      <c r="A141" s="36" t="s">
        <v>325</v>
      </c>
      <c r="B141" s="36" t="s">
        <v>331</v>
      </c>
      <c r="C141" s="36" t="s">
        <v>644</v>
      </c>
      <c r="D141" s="38">
        <v>3</v>
      </c>
      <c r="E141" s="36" t="s">
        <v>9</v>
      </c>
      <c r="F141" s="36" t="s">
        <v>816</v>
      </c>
      <c r="G141" s="36" t="s">
        <v>815</v>
      </c>
      <c r="H141" s="50">
        <v>73903.53</v>
      </c>
      <c r="I141" s="36" t="s">
        <v>503</v>
      </c>
      <c r="J141" s="50">
        <v>4434.2299999999996</v>
      </c>
      <c r="K141" s="36" t="s">
        <v>328</v>
      </c>
      <c r="L141" s="36" t="s">
        <v>332</v>
      </c>
      <c r="M141" s="36" t="s">
        <v>553</v>
      </c>
      <c r="N141" s="36" t="s">
        <v>529</v>
      </c>
      <c r="O141" s="36" t="s">
        <v>9</v>
      </c>
      <c r="P141" s="42">
        <v>40075</v>
      </c>
      <c r="Q141" s="36" t="s">
        <v>807</v>
      </c>
      <c r="R141" s="36" t="s">
        <v>419</v>
      </c>
      <c r="S141" s="36" t="s">
        <v>806</v>
      </c>
      <c r="T141" s="36" t="s">
        <v>328</v>
      </c>
      <c r="U141" s="36" t="s">
        <v>328</v>
      </c>
      <c r="V141" s="36" t="s">
        <v>328</v>
      </c>
      <c r="W141" s="36" t="s">
        <v>328</v>
      </c>
      <c r="X141" s="36" t="s">
        <v>328</v>
      </c>
      <c r="Y141" s="36" t="s">
        <v>328</v>
      </c>
      <c r="Z141" s="37">
        <v>-67346.789999999994</v>
      </c>
      <c r="AA141" s="37">
        <v>-71781</v>
      </c>
      <c r="AB141" s="37">
        <v>-4434.21</v>
      </c>
      <c r="AC141" s="36" t="s">
        <v>858</v>
      </c>
      <c r="AD141" s="36" t="s">
        <v>329</v>
      </c>
      <c r="AE141" s="38">
        <v>8</v>
      </c>
    </row>
    <row r="142" spans="1:31" s="36" customFormat="1" ht="12.75" x14ac:dyDescent="0.2">
      <c r="A142" s="36" t="s">
        <v>325</v>
      </c>
      <c r="B142" s="36" t="s">
        <v>331</v>
      </c>
      <c r="C142" s="36" t="s">
        <v>642</v>
      </c>
      <c r="D142" s="38">
        <v>3</v>
      </c>
      <c r="E142" s="36" t="s">
        <v>9</v>
      </c>
      <c r="F142" s="36" t="s">
        <v>809</v>
      </c>
      <c r="G142" s="36" t="s">
        <v>808</v>
      </c>
      <c r="H142" s="50">
        <v>50493.88</v>
      </c>
      <c r="I142" s="36" t="s">
        <v>333</v>
      </c>
      <c r="J142" s="50">
        <v>3029.63</v>
      </c>
      <c r="K142" s="36" t="s">
        <v>328</v>
      </c>
      <c r="L142" s="36" t="s">
        <v>332</v>
      </c>
      <c r="M142" s="36" t="s">
        <v>528</v>
      </c>
      <c r="N142" s="36" t="s">
        <v>529</v>
      </c>
      <c r="O142" s="36" t="s">
        <v>9</v>
      </c>
      <c r="P142" s="42">
        <v>40075</v>
      </c>
      <c r="Q142" s="36" t="s">
        <v>807</v>
      </c>
      <c r="R142" s="36" t="s">
        <v>419</v>
      </c>
      <c r="S142" s="36" t="s">
        <v>806</v>
      </c>
      <c r="T142" s="36" t="s">
        <v>328</v>
      </c>
      <c r="U142" s="36" t="s">
        <v>328</v>
      </c>
      <c r="V142" s="36" t="s">
        <v>328</v>
      </c>
      <c r="W142" s="36" t="s">
        <v>328</v>
      </c>
      <c r="X142" s="36" t="s">
        <v>328</v>
      </c>
      <c r="Y142" s="36" t="s">
        <v>328</v>
      </c>
      <c r="Z142" s="37">
        <v>-44000.7</v>
      </c>
      <c r="AA142" s="37">
        <v>-47034.45</v>
      </c>
      <c r="AB142" s="37">
        <v>-3033.75</v>
      </c>
      <c r="AC142" s="36" t="s">
        <v>643</v>
      </c>
      <c r="AD142" s="36" t="s">
        <v>329</v>
      </c>
      <c r="AE142" s="38">
        <v>8</v>
      </c>
    </row>
    <row r="143" spans="1:31" s="36" customFormat="1" ht="12.75" x14ac:dyDescent="0.2">
      <c r="A143" s="36" t="s">
        <v>325</v>
      </c>
      <c r="B143" s="36" t="s">
        <v>331</v>
      </c>
      <c r="C143" s="36" t="s">
        <v>642</v>
      </c>
      <c r="D143" s="38">
        <v>4</v>
      </c>
      <c r="E143" s="36" t="s">
        <v>9</v>
      </c>
      <c r="F143" s="36" t="s">
        <v>809</v>
      </c>
      <c r="G143" s="36" t="s">
        <v>808</v>
      </c>
      <c r="H143" s="50">
        <v>68.7</v>
      </c>
      <c r="I143" s="36" t="s">
        <v>333</v>
      </c>
      <c r="J143" s="50">
        <v>4.12</v>
      </c>
      <c r="K143" s="36" t="s">
        <v>328</v>
      </c>
      <c r="L143" s="36" t="s">
        <v>332</v>
      </c>
      <c r="M143" s="36" t="s">
        <v>528</v>
      </c>
      <c r="N143" s="36" t="s">
        <v>529</v>
      </c>
      <c r="O143" s="36" t="s">
        <v>9</v>
      </c>
      <c r="P143" s="42">
        <v>40075</v>
      </c>
      <c r="Q143" s="36" t="s">
        <v>807</v>
      </c>
      <c r="R143" s="36" t="s">
        <v>419</v>
      </c>
      <c r="S143" s="36" t="s">
        <v>806</v>
      </c>
      <c r="T143" s="36" t="s">
        <v>328</v>
      </c>
      <c r="U143" s="36" t="s">
        <v>328</v>
      </c>
      <c r="V143" s="36" t="s">
        <v>328</v>
      </c>
      <c r="W143" s="36" t="s">
        <v>328</v>
      </c>
      <c r="X143" s="36" t="s">
        <v>328</v>
      </c>
      <c r="Y143" s="36" t="s">
        <v>328</v>
      </c>
      <c r="Z143" s="37">
        <v>-44000.7</v>
      </c>
      <c r="AA143" s="37">
        <v>-47034.45</v>
      </c>
      <c r="AB143" s="37">
        <v>-3033.75</v>
      </c>
      <c r="AC143" s="36" t="s">
        <v>857</v>
      </c>
      <c r="AD143" s="36" t="s">
        <v>329</v>
      </c>
      <c r="AE143" s="38">
        <v>8</v>
      </c>
    </row>
    <row r="144" spans="1:31" s="36" customFormat="1" ht="12.75" x14ac:dyDescent="0.2">
      <c r="A144" s="36" t="s">
        <v>325</v>
      </c>
      <c r="B144" s="36" t="s">
        <v>331</v>
      </c>
      <c r="C144" s="36" t="s">
        <v>640</v>
      </c>
      <c r="D144" s="38">
        <v>3</v>
      </c>
      <c r="E144" s="36" t="s">
        <v>9</v>
      </c>
      <c r="F144" s="36" t="s">
        <v>816</v>
      </c>
      <c r="G144" s="36" t="s">
        <v>815</v>
      </c>
      <c r="H144" s="50">
        <v>73903.53</v>
      </c>
      <c r="I144" s="36" t="s">
        <v>503</v>
      </c>
      <c r="J144" s="50">
        <v>4434.21</v>
      </c>
      <c r="K144" s="36" t="s">
        <v>328</v>
      </c>
      <c r="L144" s="36" t="s">
        <v>332</v>
      </c>
      <c r="M144" s="36" t="s">
        <v>641</v>
      </c>
      <c r="N144" s="36" t="s">
        <v>529</v>
      </c>
      <c r="O144" s="36" t="s">
        <v>9</v>
      </c>
      <c r="P144" s="42">
        <v>40075</v>
      </c>
      <c r="Q144" s="36" t="s">
        <v>807</v>
      </c>
      <c r="R144" s="36" t="s">
        <v>419</v>
      </c>
      <c r="S144" s="36" t="s">
        <v>806</v>
      </c>
      <c r="T144" s="36" t="s">
        <v>328</v>
      </c>
      <c r="U144" s="36" t="s">
        <v>328</v>
      </c>
      <c r="V144" s="36" t="s">
        <v>328</v>
      </c>
      <c r="W144" s="36" t="s">
        <v>328</v>
      </c>
      <c r="X144" s="36" t="s">
        <v>328</v>
      </c>
      <c r="Y144" s="36" t="s">
        <v>328</v>
      </c>
      <c r="Z144" s="37">
        <v>-67347.12</v>
      </c>
      <c r="AA144" s="37">
        <v>-71781.33</v>
      </c>
      <c r="AB144" s="37">
        <v>-4434.21</v>
      </c>
      <c r="AC144" s="36" t="s">
        <v>635</v>
      </c>
      <c r="AD144" s="36" t="s">
        <v>329</v>
      </c>
      <c r="AE144" s="38">
        <v>8</v>
      </c>
    </row>
    <row r="145" spans="1:31" s="36" customFormat="1" ht="12.75" x14ac:dyDescent="0.2">
      <c r="A145" s="36" t="s">
        <v>325</v>
      </c>
      <c r="B145" s="36" t="s">
        <v>331</v>
      </c>
      <c r="C145" s="36" t="s">
        <v>668</v>
      </c>
      <c r="D145" s="38">
        <v>1</v>
      </c>
      <c r="E145" s="36" t="s">
        <v>9</v>
      </c>
      <c r="F145" s="36" t="s">
        <v>821</v>
      </c>
      <c r="G145" s="36" t="s">
        <v>820</v>
      </c>
      <c r="H145" s="50">
        <v>771.04</v>
      </c>
      <c r="I145" s="36" t="s">
        <v>333</v>
      </c>
      <c r="J145" s="50">
        <v>161.91999999999999</v>
      </c>
      <c r="K145" s="36" t="s">
        <v>328</v>
      </c>
      <c r="L145" s="36" t="s">
        <v>332</v>
      </c>
      <c r="M145" s="36" t="s">
        <v>435</v>
      </c>
      <c r="N145" s="36" t="s">
        <v>436</v>
      </c>
      <c r="O145" s="36" t="s">
        <v>9</v>
      </c>
      <c r="P145" s="42">
        <v>40070</v>
      </c>
      <c r="Q145" s="36" t="s">
        <v>422</v>
      </c>
      <c r="R145" s="36" t="s">
        <v>419</v>
      </c>
      <c r="S145" s="36" t="s">
        <v>806</v>
      </c>
      <c r="T145" s="36" t="s">
        <v>328</v>
      </c>
      <c r="U145" s="36" t="s">
        <v>328</v>
      </c>
      <c r="V145" s="36" t="s">
        <v>328</v>
      </c>
      <c r="W145" s="36" t="s">
        <v>328</v>
      </c>
      <c r="X145" s="36" t="s">
        <v>328</v>
      </c>
      <c r="Y145" s="36" t="s">
        <v>328</v>
      </c>
      <c r="Z145" s="37">
        <v>-771.04</v>
      </c>
      <c r="AA145" s="37">
        <v>-932.96</v>
      </c>
      <c r="AB145" s="37">
        <v>-161.91999999999999</v>
      </c>
      <c r="AC145" s="36" t="s">
        <v>856</v>
      </c>
      <c r="AD145" s="36" t="s">
        <v>329</v>
      </c>
      <c r="AE145" s="38">
        <v>9</v>
      </c>
    </row>
    <row r="146" spans="1:31" s="36" customFormat="1" ht="12.75" x14ac:dyDescent="0.2">
      <c r="A146" s="36" t="s">
        <v>325</v>
      </c>
      <c r="B146" s="36" t="s">
        <v>331</v>
      </c>
      <c r="C146" s="36" t="s">
        <v>666</v>
      </c>
      <c r="D146" s="38">
        <v>3</v>
      </c>
      <c r="E146" s="36" t="s">
        <v>9</v>
      </c>
      <c r="F146" s="36" t="s">
        <v>818</v>
      </c>
      <c r="G146" s="36" t="s">
        <v>817</v>
      </c>
      <c r="H146" s="50">
        <v>35917.410000000003</v>
      </c>
      <c r="I146" s="36" t="s">
        <v>333</v>
      </c>
      <c r="J146" s="50">
        <v>2155.04</v>
      </c>
      <c r="K146" s="36" t="s">
        <v>328</v>
      </c>
      <c r="L146" s="36" t="s">
        <v>332</v>
      </c>
      <c r="M146" s="36" t="s">
        <v>651</v>
      </c>
      <c r="N146" s="36" t="s">
        <v>529</v>
      </c>
      <c r="O146" s="36" t="s">
        <v>9</v>
      </c>
      <c r="P146" s="42">
        <v>40075</v>
      </c>
      <c r="Q146" s="36" t="s">
        <v>807</v>
      </c>
      <c r="R146" s="36" t="s">
        <v>419</v>
      </c>
      <c r="S146" s="36" t="s">
        <v>806</v>
      </c>
      <c r="T146" s="36" t="s">
        <v>328</v>
      </c>
      <c r="U146" s="36" t="s">
        <v>328</v>
      </c>
      <c r="V146" s="36" t="s">
        <v>328</v>
      </c>
      <c r="W146" s="36" t="s">
        <v>328</v>
      </c>
      <c r="X146" s="36" t="s">
        <v>328</v>
      </c>
      <c r="Y146" s="36" t="s">
        <v>328</v>
      </c>
      <c r="Z146" s="37">
        <v>-32783.199999999997</v>
      </c>
      <c r="AA146" s="37">
        <v>-34938.239999999998</v>
      </c>
      <c r="AB146" s="37">
        <v>-2155.04</v>
      </c>
      <c r="AC146" s="36" t="s">
        <v>667</v>
      </c>
      <c r="AD146" s="36" t="s">
        <v>329</v>
      </c>
      <c r="AE146" s="38">
        <v>9</v>
      </c>
    </row>
    <row r="147" spans="1:31" s="36" customFormat="1" ht="12.75" x14ac:dyDescent="0.2">
      <c r="A147" s="36" t="s">
        <v>325</v>
      </c>
      <c r="B147" s="36" t="s">
        <v>331</v>
      </c>
      <c r="C147" s="36" t="s">
        <v>665</v>
      </c>
      <c r="D147" s="38">
        <v>3</v>
      </c>
      <c r="E147" s="36" t="s">
        <v>9</v>
      </c>
      <c r="F147" s="36" t="s">
        <v>809</v>
      </c>
      <c r="G147" s="36" t="s">
        <v>808</v>
      </c>
      <c r="H147" s="50">
        <v>43446.99</v>
      </c>
      <c r="I147" s="36" t="s">
        <v>503</v>
      </c>
      <c r="J147" s="50">
        <v>2606.8200000000002</v>
      </c>
      <c r="K147" s="36" t="s">
        <v>328</v>
      </c>
      <c r="L147" s="36" t="s">
        <v>332</v>
      </c>
      <c r="M147" s="36" t="s">
        <v>528</v>
      </c>
      <c r="N147" s="36" t="s">
        <v>529</v>
      </c>
      <c r="O147" s="36" t="s">
        <v>9</v>
      </c>
      <c r="P147" s="42">
        <v>40075</v>
      </c>
      <c r="Q147" s="36" t="s">
        <v>807</v>
      </c>
      <c r="R147" s="36" t="s">
        <v>419</v>
      </c>
      <c r="S147" s="36" t="s">
        <v>806</v>
      </c>
      <c r="T147" s="36" t="s">
        <v>328</v>
      </c>
      <c r="U147" s="36" t="s">
        <v>328</v>
      </c>
      <c r="V147" s="36" t="s">
        <v>328</v>
      </c>
      <c r="W147" s="36" t="s">
        <v>328</v>
      </c>
      <c r="X147" s="36" t="s">
        <v>328</v>
      </c>
      <c r="Y147" s="36" t="s">
        <v>328</v>
      </c>
      <c r="Z147" s="37">
        <v>-38086.82</v>
      </c>
      <c r="AA147" s="37">
        <v>-40693.64</v>
      </c>
      <c r="AB147" s="37">
        <v>-2606.8200000000002</v>
      </c>
      <c r="AC147" s="36" t="s">
        <v>852</v>
      </c>
      <c r="AD147" s="36" t="s">
        <v>329</v>
      </c>
      <c r="AE147" s="38">
        <v>9</v>
      </c>
    </row>
    <row r="148" spans="1:31" s="36" customFormat="1" ht="12.75" x14ac:dyDescent="0.2">
      <c r="A148" s="36" t="s">
        <v>325</v>
      </c>
      <c r="B148" s="36" t="s">
        <v>331</v>
      </c>
      <c r="C148" s="36" t="s">
        <v>664</v>
      </c>
      <c r="D148" s="38">
        <v>3</v>
      </c>
      <c r="E148" s="36" t="s">
        <v>9</v>
      </c>
      <c r="F148" s="36" t="s">
        <v>809</v>
      </c>
      <c r="G148" s="36" t="s">
        <v>808</v>
      </c>
      <c r="H148" s="50">
        <v>49540.85</v>
      </c>
      <c r="I148" s="36" t="s">
        <v>503</v>
      </c>
      <c r="J148" s="50">
        <v>2972.45</v>
      </c>
      <c r="K148" s="36" t="s">
        <v>328</v>
      </c>
      <c r="L148" s="36" t="s">
        <v>332</v>
      </c>
      <c r="M148" s="36" t="s">
        <v>528</v>
      </c>
      <c r="N148" s="36" t="s">
        <v>529</v>
      </c>
      <c r="O148" s="36" t="s">
        <v>9</v>
      </c>
      <c r="P148" s="42">
        <v>40075</v>
      </c>
      <c r="Q148" s="36" t="s">
        <v>807</v>
      </c>
      <c r="R148" s="36" t="s">
        <v>419</v>
      </c>
      <c r="S148" s="36" t="s">
        <v>806</v>
      </c>
      <c r="T148" s="36" t="s">
        <v>328</v>
      </c>
      <c r="U148" s="36" t="s">
        <v>328</v>
      </c>
      <c r="V148" s="36" t="s">
        <v>328</v>
      </c>
      <c r="W148" s="36" t="s">
        <v>328</v>
      </c>
      <c r="X148" s="36" t="s">
        <v>328</v>
      </c>
      <c r="Y148" s="36" t="s">
        <v>328</v>
      </c>
      <c r="Z148" s="37">
        <v>-44022.2</v>
      </c>
      <c r="AA148" s="37">
        <v>-46994.65</v>
      </c>
      <c r="AB148" s="37">
        <v>-2972.45</v>
      </c>
      <c r="AC148" s="36" t="s">
        <v>851</v>
      </c>
      <c r="AD148" s="36" t="s">
        <v>329</v>
      </c>
      <c r="AE148" s="38">
        <v>9</v>
      </c>
    </row>
    <row r="149" spans="1:31" s="36" customFormat="1" ht="12.75" x14ac:dyDescent="0.2">
      <c r="A149" s="36" t="s">
        <v>325</v>
      </c>
      <c r="B149" s="36" t="s">
        <v>331</v>
      </c>
      <c r="C149" s="36" t="s">
        <v>662</v>
      </c>
      <c r="D149" s="38">
        <v>3</v>
      </c>
      <c r="E149" s="36" t="s">
        <v>9</v>
      </c>
      <c r="F149" s="36" t="s">
        <v>816</v>
      </c>
      <c r="G149" s="36" t="s">
        <v>815</v>
      </c>
      <c r="H149" s="50">
        <v>75113.710000000006</v>
      </c>
      <c r="I149" s="36" t="s">
        <v>333</v>
      </c>
      <c r="J149" s="50">
        <v>4506.82</v>
      </c>
      <c r="K149" s="36" t="s">
        <v>328</v>
      </c>
      <c r="L149" s="36" t="s">
        <v>332</v>
      </c>
      <c r="M149" s="36" t="s">
        <v>553</v>
      </c>
      <c r="N149" s="36" t="s">
        <v>529</v>
      </c>
      <c r="O149" s="36" t="s">
        <v>9</v>
      </c>
      <c r="P149" s="42">
        <v>40075</v>
      </c>
      <c r="Q149" s="36" t="s">
        <v>807</v>
      </c>
      <c r="R149" s="36" t="s">
        <v>419</v>
      </c>
      <c r="S149" s="36" t="s">
        <v>806</v>
      </c>
      <c r="T149" s="36" t="s">
        <v>328</v>
      </c>
      <c r="U149" s="36" t="s">
        <v>328</v>
      </c>
      <c r="V149" s="36" t="s">
        <v>328</v>
      </c>
      <c r="W149" s="36" t="s">
        <v>328</v>
      </c>
      <c r="X149" s="36" t="s">
        <v>328</v>
      </c>
      <c r="Y149" s="36" t="s">
        <v>328</v>
      </c>
      <c r="Z149" s="37">
        <v>-68748</v>
      </c>
      <c r="AA149" s="37">
        <v>-73254.820000000007</v>
      </c>
      <c r="AB149" s="37">
        <v>-4506.82</v>
      </c>
      <c r="AC149" s="36" t="s">
        <v>663</v>
      </c>
      <c r="AD149" s="36" t="s">
        <v>329</v>
      </c>
      <c r="AE149" s="38">
        <v>9</v>
      </c>
    </row>
    <row r="150" spans="1:31" s="36" customFormat="1" ht="12.75" x14ac:dyDescent="0.2">
      <c r="A150" s="36" t="s">
        <v>325</v>
      </c>
      <c r="B150" s="36" t="s">
        <v>331</v>
      </c>
      <c r="C150" s="36" t="s">
        <v>699</v>
      </c>
      <c r="D150" s="38">
        <v>1</v>
      </c>
      <c r="E150" s="36" t="s">
        <v>9</v>
      </c>
      <c r="F150" s="36" t="s">
        <v>821</v>
      </c>
      <c r="G150" s="36" t="s">
        <v>820</v>
      </c>
      <c r="H150" s="50">
        <v>711.96</v>
      </c>
      <c r="I150" s="36" t="s">
        <v>333</v>
      </c>
      <c r="J150" s="50">
        <v>149.51</v>
      </c>
      <c r="K150" s="36" t="s">
        <v>328</v>
      </c>
      <c r="L150" s="36" t="s">
        <v>332</v>
      </c>
      <c r="M150" s="36" t="s">
        <v>435</v>
      </c>
      <c r="N150" s="36" t="s">
        <v>436</v>
      </c>
      <c r="O150" s="36" t="s">
        <v>9</v>
      </c>
      <c r="P150" s="42">
        <v>40070</v>
      </c>
      <c r="Q150" s="36" t="s">
        <v>422</v>
      </c>
      <c r="R150" s="36" t="s">
        <v>419</v>
      </c>
      <c r="S150" s="36" t="s">
        <v>806</v>
      </c>
      <c r="T150" s="36" t="s">
        <v>328</v>
      </c>
      <c r="U150" s="36" t="s">
        <v>328</v>
      </c>
      <c r="V150" s="36" t="s">
        <v>328</v>
      </c>
      <c r="W150" s="36" t="s">
        <v>328</v>
      </c>
      <c r="X150" s="36" t="s">
        <v>328</v>
      </c>
      <c r="Y150" s="36" t="s">
        <v>328</v>
      </c>
      <c r="Z150" s="37">
        <v>-711.96</v>
      </c>
      <c r="AA150" s="37">
        <v>-861.47</v>
      </c>
      <c r="AB150" s="37">
        <v>-149.51</v>
      </c>
      <c r="AC150" s="36" t="s">
        <v>850</v>
      </c>
      <c r="AD150" s="36" t="s">
        <v>329</v>
      </c>
      <c r="AE150" s="38">
        <v>9</v>
      </c>
    </row>
    <row r="151" spans="1:31" s="36" customFormat="1" ht="12.75" x14ac:dyDescent="0.2">
      <c r="A151" s="36" t="s">
        <v>325</v>
      </c>
      <c r="B151" s="36" t="s">
        <v>331</v>
      </c>
      <c r="C151" s="36" t="s">
        <v>697</v>
      </c>
      <c r="D151" s="38">
        <v>3</v>
      </c>
      <c r="E151" s="36" t="s">
        <v>9</v>
      </c>
      <c r="F151" s="36" t="s">
        <v>818</v>
      </c>
      <c r="G151" s="36" t="s">
        <v>817</v>
      </c>
      <c r="H151" s="50">
        <v>34445.81</v>
      </c>
      <c r="I151" s="36" t="s">
        <v>333</v>
      </c>
      <c r="J151" s="50">
        <v>2066.75</v>
      </c>
      <c r="K151" s="36" t="s">
        <v>328</v>
      </c>
      <c r="L151" s="36" t="s">
        <v>332</v>
      </c>
      <c r="M151" s="36" t="s">
        <v>651</v>
      </c>
      <c r="N151" s="36" t="s">
        <v>529</v>
      </c>
      <c r="O151" s="36" t="s">
        <v>9</v>
      </c>
      <c r="P151" s="42">
        <v>40075</v>
      </c>
      <c r="Q151" s="36" t="s">
        <v>807</v>
      </c>
      <c r="R151" s="36" t="s">
        <v>419</v>
      </c>
      <c r="S151" s="36" t="s">
        <v>806</v>
      </c>
      <c r="T151" s="36" t="s">
        <v>328</v>
      </c>
      <c r="U151" s="36" t="s">
        <v>328</v>
      </c>
      <c r="V151" s="36" t="s">
        <v>328</v>
      </c>
      <c r="W151" s="36" t="s">
        <v>328</v>
      </c>
      <c r="X151" s="36" t="s">
        <v>328</v>
      </c>
      <c r="Y151" s="36" t="s">
        <v>328</v>
      </c>
      <c r="Z151" s="37">
        <v>-30991.919999999998</v>
      </c>
      <c r="AA151" s="37">
        <v>-33058.67</v>
      </c>
      <c r="AB151" s="37">
        <v>-2066.75</v>
      </c>
      <c r="AC151" s="36" t="s">
        <v>698</v>
      </c>
      <c r="AD151" s="36" t="s">
        <v>329</v>
      </c>
      <c r="AE151" s="38">
        <v>9</v>
      </c>
    </row>
    <row r="152" spans="1:31" s="36" customFormat="1" ht="12.75" x14ac:dyDescent="0.2">
      <c r="A152" s="36" t="s">
        <v>325</v>
      </c>
      <c r="B152" s="36" t="s">
        <v>331</v>
      </c>
      <c r="C152" s="36" t="s">
        <v>696</v>
      </c>
      <c r="D152" s="38">
        <v>3</v>
      </c>
      <c r="E152" s="36" t="s">
        <v>9</v>
      </c>
      <c r="F152" s="36" t="s">
        <v>809</v>
      </c>
      <c r="G152" s="36" t="s">
        <v>808</v>
      </c>
      <c r="H152" s="50">
        <v>12525.41</v>
      </c>
      <c r="I152" s="36" t="s">
        <v>503</v>
      </c>
      <c r="J152" s="50">
        <v>751.52</v>
      </c>
      <c r="K152" s="36" t="s">
        <v>328</v>
      </c>
      <c r="L152" s="36" t="s">
        <v>328</v>
      </c>
      <c r="M152" s="36" t="s">
        <v>328</v>
      </c>
      <c r="N152" s="36" t="s">
        <v>328</v>
      </c>
      <c r="O152" s="36" t="s">
        <v>328</v>
      </c>
      <c r="P152" s="42">
        <v>40075</v>
      </c>
      <c r="Q152" s="36" t="s">
        <v>807</v>
      </c>
      <c r="R152" s="36" t="s">
        <v>419</v>
      </c>
      <c r="S152" s="36" t="s">
        <v>806</v>
      </c>
      <c r="T152" s="36" t="s">
        <v>328</v>
      </c>
      <c r="U152" s="36" t="s">
        <v>328</v>
      </c>
      <c r="V152" s="36" t="s">
        <v>328</v>
      </c>
      <c r="W152" s="36" t="s">
        <v>328</v>
      </c>
      <c r="X152" s="36" t="s">
        <v>328</v>
      </c>
      <c r="Y152" s="36" t="s">
        <v>328</v>
      </c>
      <c r="Z152" s="37">
        <v>-37654.080000000002</v>
      </c>
      <c r="AA152" s="37">
        <v>-40253.99</v>
      </c>
      <c r="AB152" s="37">
        <v>-2599.91</v>
      </c>
      <c r="AC152" s="36" t="s">
        <v>849</v>
      </c>
      <c r="AD152" s="36" t="s">
        <v>329</v>
      </c>
      <c r="AE152" s="38">
        <v>9</v>
      </c>
    </row>
    <row r="153" spans="1:31" s="36" customFormat="1" ht="12.75" x14ac:dyDescent="0.2">
      <c r="A153" s="36" t="s">
        <v>325</v>
      </c>
      <c r="B153" s="36" t="s">
        <v>331</v>
      </c>
      <c r="C153" s="36" t="s">
        <v>696</v>
      </c>
      <c r="D153" s="38">
        <v>4</v>
      </c>
      <c r="E153" s="36" t="s">
        <v>9</v>
      </c>
      <c r="F153" s="36" t="s">
        <v>809</v>
      </c>
      <c r="G153" s="36" t="s">
        <v>808</v>
      </c>
      <c r="H153" s="50">
        <v>30806.5</v>
      </c>
      <c r="I153" s="36" t="s">
        <v>503</v>
      </c>
      <c r="J153" s="50">
        <v>1848.39</v>
      </c>
      <c r="K153" s="36" t="s">
        <v>328</v>
      </c>
      <c r="L153" s="36" t="s">
        <v>332</v>
      </c>
      <c r="M153" s="36" t="s">
        <v>528</v>
      </c>
      <c r="N153" s="36" t="s">
        <v>529</v>
      </c>
      <c r="O153" s="36" t="s">
        <v>9</v>
      </c>
      <c r="P153" s="42">
        <v>40075</v>
      </c>
      <c r="Q153" s="36" t="s">
        <v>807</v>
      </c>
      <c r="R153" s="36" t="s">
        <v>419</v>
      </c>
      <c r="S153" s="36" t="s">
        <v>806</v>
      </c>
      <c r="T153" s="36" t="s">
        <v>328</v>
      </c>
      <c r="U153" s="36" t="s">
        <v>328</v>
      </c>
      <c r="V153" s="36" t="s">
        <v>328</v>
      </c>
      <c r="W153" s="36" t="s">
        <v>328</v>
      </c>
      <c r="X153" s="36" t="s">
        <v>328</v>
      </c>
      <c r="Y153" s="36" t="s">
        <v>328</v>
      </c>
      <c r="Z153" s="37">
        <v>-37654.080000000002</v>
      </c>
      <c r="AA153" s="37">
        <v>-40253.99</v>
      </c>
      <c r="AB153" s="37">
        <v>-2599.91</v>
      </c>
      <c r="AC153" s="36" t="s">
        <v>694</v>
      </c>
      <c r="AD153" s="36" t="s">
        <v>329</v>
      </c>
      <c r="AE153" s="38">
        <v>9</v>
      </c>
    </row>
    <row r="154" spans="1:31" s="36" customFormat="1" ht="12.75" x14ac:dyDescent="0.2">
      <c r="A154" s="36" t="s">
        <v>325</v>
      </c>
      <c r="B154" s="36" t="s">
        <v>331</v>
      </c>
      <c r="C154" s="36" t="s">
        <v>695</v>
      </c>
      <c r="D154" s="38">
        <v>3</v>
      </c>
      <c r="E154" s="36" t="s">
        <v>9</v>
      </c>
      <c r="F154" s="36" t="s">
        <v>809</v>
      </c>
      <c r="G154" s="36" t="s">
        <v>808</v>
      </c>
      <c r="H154" s="50">
        <v>47827.15</v>
      </c>
      <c r="I154" s="36" t="s">
        <v>503</v>
      </c>
      <c r="J154" s="50">
        <v>2869.63</v>
      </c>
      <c r="K154" s="36" t="s">
        <v>328</v>
      </c>
      <c r="L154" s="36" t="s">
        <v>332</v>
      </c>
      <c r="M154" s="36" t="s">
        <v>528</v>
      </c>
      <c r="N154" s="36" t="s">
        <v>529</v>
      </c>
      <c r="O154" s="36" t="s">
        <v>9</v>
      </c>
      <c r="P154" s="42">
        <v>40075</v>
      </c>
      <c r="Q154" s="36" t="s">
        <v>807</v>
      </c>
      <c r="R154" s="36" t="s">
        <v>419</v>
      </c>
      <c r="S154" s="36" t="s">
        <v>806</v>
      </c>
      <c r="T154" s="36" t="s">
        <v>328</v>
      </c>
      <c r="U154" s="36" t="s">
        <v>328</v>
      </c>
      <c r="V154" s="36" t="s">
        <v>328</v>
      </c>
      <c r="W154" s="36" t="s">
        <v>328</v>
      </c>
      <c r="X154" s="36" t="s">
        <v>328</v>
      </c>
      <c r="Y154" s="36" t="s">
        <v>328</v>
      </c>
      <c r="Z154" s="37">
        <v>-42033.69</v>
      </c>
      <c r="AA154" s="37">
        <v>-44903.32</v>
      </c>
      <c r="AB154" s="37">
        <v>-2869.63</v>
      </c>
      <c r="AC154" s="36" t="s">
        <v>848</v>
      </c>
      <c r="AD154" s="36" t="s">
        <v>329</v>
      </c>
      <c r="AE154" s="38">
        <v>9</v>
      </c>
    </row>
    <row r="155" spans="1:31" s="36" customFormat="1" ht="12.75" x14ac:dyDescent="0.2">
      <c r="A155" s="36" t="s">
        <v>325</v>
      </c>
      <c r="B155" s="36" t="s">
        <v>331</v>
      </c>
      <c r="C155" s="36" t="s">
        <v>693</v>
      </c>
      <c r="D155" s="38">
        <v>3</v>
      </c>
      <c r="E155" s="36" t="s">
        <v>9</v>
      </c>
      <c r="F155" s="36" t="s">
        <v>816</v>
      </c>
      <c r="G155" s="36" t="s">
        <v>815</v>
      </c>
      <c r="H155" s="50">
        <v>73746.509999999995</v>
      </c>
      <c r="I155" s="36" t="s">
        <v>333</v>
      </c>
      <c r="J155" s="50">
        <v>4424.79</v>
      </c>
      <c r="K155" s="36" t="s">
        <v>328</v>
      </c>
      <c r="L155" s="36" t="s">
        <v>332</v>
      </c>
      <c r="M155" s="36" t="s">
        <v>553</v>
      </c>
      <c r="N155" s="36" t="s">
        <v>529</v>
      </c>
      <c r="O155" s="36" t="s">
        <v>9</v>
      </c>
      <c r="P155" s="42">
        <v>40075</v>
      </c>
      <c r="Q155" s="36" t="s">
        <v>807</v>
      </c>
      <c r="R155" s="36" t="s">
        <v>419</v>
      </c>
      <c r="S155" s="36" t="s">
        <v>806</v>
      </c>
      <c r="T155" s="36" t="s">
        <v>328</v>
      </c>
      <c r="U155" s="36" t="s">
        <v>328</v>
      </c>
      <c r="V155" s="36" t="s">
        <v>328</v>
      </c>
      <c r="W155" s="36" t="s">
        <v>328</v>
      </c>
      <c r="X155" s="36" t="s">
        <v>328</v>
      </c>
      <c r="Y155" s="36" t="s">
        <v>328</v>
      </c>
      <c r="Z155" s="37">
        <v>-67715.960000000006</v>
      </c>
      <c r="AA155" s="37">
        <v>-72140.75</v>
      </c>
      <c r="AB155" s="37">
        <v>-4424.79</v>
      </c>
      <c r="AC155" s="36" t="s">
        <v>694</v>
      </c>
      <c r="AD155" s="36" t="s">
        <v>329</v>
      </c>
      <c r="AE155" s="38">
        <v>9</v>
      </c>
    </row>
    <row r="156" spans="1:31" s="36" customFormat="1" ht="12.75" x14ac:dyDescent="0.2">
      <c r="A156" s="36" t="s">
        <v>325</v>
      </c>
      <c r="B156" s="36" t="s">
        <v>331</v>
      </c>
      <c r="C156" s="36" t="s">
        <v>739</v>
      </c>
      <c r="D156" s="38">
        <v>1</v>
      </c>
      <c r="E156" s="36" t="s">
        <v>9</v>
      </c>
      <c r="F156" s="36" t="s">
        <v>768</v>
      </c>
      <c r="G156" s="36" t="s">
        <v>123</v>
      </c>
      <c r="H156" s="50">
        <v>811145.6</v>
      </c>
      <c r="I156" s="36" t="s">
        <v>330</v>
      </c>
      <c r="J156" s="50">
        <v>0</v>
      </c>
      <c r="K156" s="36" t="s">
        <v>328</v>
      </c>
      <c r="L156" s="36" t="s">
        <v>332</v>
      </c>
      <c r="M156" s="36" t="s">
        <v>466</v>
      </c>
      <c r="N156" s="36" t="s">
        <v>467</v>
      </c>
      <c r="O156" s="36" t="s">
        <v>9</v>
      </c>
      <c r="P156" s="42">
        <v>40067</v>
      </c>
      <c r="Q156" s="36" t="s">
        <v>424</v>
      </c>
      <c r="R156" s="36" t="s">
        <v>419</v>
      </c>
      <c r="S156" s="36" t="s">
        <v>806</v>
      </c>
      <c r="T156" s="36" t="s">
        <v>328</v>
      </c>
      <c r="U156" s="36" t="s">
        <v>328</v>
      </c>
      <c r="V156" s="36" t="s">
        <v>328</v>
      </c>
      <c r="W156" s="36" t="s">
        <v>328</v>
      </c>
      <c r="X156" s="36" t="s">
        <v>328</v>
      </c>
      <c r="Y156" s="36" t="s">
        <v>328</v>
      </c>
      <c r="Z156" s="37">
        <v>-2766947.8</v>
      </c>
      <c r="AA156" s="37">
        <v>-2766947.8</v>
      </c>
      <c r="AB156" s="37">
        <v>0</v>
      </c>
      <c r="AC156" s="36" t="s">
        <v>740</v>
      </c>
      <c r="AD156" s="36" t="s">
        <v>329</v>
      </c>
      <c r="AE156" s="38">
        <v>11</v>
      </c>
    </row>
    <row r="157" spans="1:31" s="36" customFormat="1" ht="12.75" x14ac:dyDescent="0.2">
      <c r="A157" s="36" t="s">
        <v>325</v>
      </c>
      <c r="B157" s="36" t="s">
        <v>331</v>
      </c>
      <c r="C157" s="36" t="s">
        <v>739</v>
      </c>
      <c r="D157" s="38">
        <v>2</v>
      </c>
      <c r="E157" s="36" t="s">
        <v>9</v>
      </c>
      <c r="F157" s="36" t="s">
        <v>768</v>
      </c>
      <c r="G157" s="36" t="s">
        <v>123</v>
      </c>
      <c r="H157" s="50">
        <v>1955802.2</v>
      </c>
      <c r="I157" s="36" t="s">
        <v>330</v>
      </c>
      <c r="J157" s="50">
        <v>0</v>
      </c>
      <c r="K157" s="36" t="s">
        <v>328</v>
      </c>
      <c r="L157" s="36" t="s">
        <v>332</v>
      </c>
      <c r="M157" s="36" t="s">
        <v>466</v>
      </c>
      <c r="N157" s="36" t="s">
        <v>467</v>
      </c>
      <c r="O157" s="36" t="s">
        <v>9</v>
      </c>
      <c r="P157" s="42">
        <v>40068</v>
      </c>
      <c r="Q157" s="36" t="s">
        <v>423</v>
      </c>
      <c r="R157" s="36" t="s">
        <v>419</v>
      </c>
      <c r="S157" s="36" t="s">
        <v>806</v>
      </c>
      <c r="T157" s="36" t="s">
        <v>328</v>
      </c>
      <c r="U157" s="36" t="s">
        <v>328</v>
      </c>
      <c r="V157" s="36" t="s">
        <v>328</v>
      </c>
      <c r="W157" s="36" t="s">
        <v>328</v>
      </c>
      <c r="X157" s="36" t="s">
        <v>328</v>
      </c>
      <c r="Y157" s="36" t="s">
        <v>328</v>
      </c>
      <c r="Z157" s="37">
        <v>-2766947.8</v>
      </c>
      <c r="AA157" s="37">
        <v>-2766947.8</v>
      </c>
      <c r="AB157" s="37">
        <v>0</v>
      </c>
      <c r="AC157" s="36" t="s">
        <v>738</v>
      </c>
      <c r="AD157" s="36" t="s">
        <v>329</v>
      </c>
      <c r="AE157" s="38">
        <v>11</v>
      </c>
    </row>
    <row r="158" spans="1:31" s="36" customFormat="1" ht="12.75" x14ac:dyDescent="0.2">
      <c r="A158" s="36" t="s">
        <v>325</v>
      </c>
      <c r="B158" s="36" t="s">
        <v>331</v>
      </c>
      <c r="C158" s="36" t="s">
        <v>737</v>
      </c>
      <c r="D158" s="38">
        <v>1</v>
      </c>
      <c r="E158" s="36" t="s">
        <v>9</v>
      </c>
      <c r="F158" s="36" t="s">
        <v>769</v>
      </c>
      <c r="G158" s="36" t="s">
        <v>336</v>
      </c>
      <c r="H158" s="50">
        <v>460709.2</v>
      </c>
      <c r="I158" s="36" t="s">
        <v>330</v>
      </c>
      <c r="J158" s="50">
        <v>0</v>
      </c>
      <c r="K158" s="36" t="s">
        <v>328</v>
      </c>
      <c r="L158" s="36" t="s">
        <v>332</v>
      </c>
      <c r="M158" s="36" t="s">
        <v>462</v>
      </c>
      <c r="N158" s="36" t="s">
        <v>463</v>
      </c>
      <c r="O158" s="36" t="s">
        <v>9</v>
      </c>
      <c r="P158" s="42">
        <v>40069</v>
      </c>
      <c r="Q158" s="36" t="s">
        <v>833</v>
      </c>
      <c r="R158" s="36" t="s">
        <v>419</v>
      </c>
      <c r="S158" s="36" t="s">
        <v>806</v>
      </c>
      <c r="T158" s="36" t="s">
        <v>328</v>
      </c>
      <c r="U158" s="36" t="s">
        <v>328</v>
      </c>
      <c r="V158" s="36" t="s">
        <v>328</v>
      </c>
      <c r="W158" s="36" t="s">
        <v>328</v>
      </c>
      <c r="X158" s="36" t="s">
        <v>328</v>
      </c>
      <c r="Y158" s="36" t="s">
        <v>328</v>
      </c>
      <c r="Z158" s="37">
        <v>-460709.2</v>
      </c>
      <c r="AA158" s="37">
        <v>-460709.2</v>
      </c>
      <c r="AB158" s="37">
        <v>0</v>
      </c>
      <c r="AC158" s="36" t="s">
        <v>738</v>
      </c>
      <c r="AD158" s="36" t="s">
        <v>329</v>
      </c>
      <c r="AE158" s="38">
        <v>11</v>
      </c>
    </row>
    <row r="159" spans="1:31" s="36" customFormat="1" ht="12.75" x14ac:dyDescent="0.2">
      <c r="A159" s="36" t="s">
        <v>325</v>
      </c>
      <c r="B159" s="36" t="s">
        <v>331</v>
      </c>
      <c r="C159" s="36" t="s">
        <v>734</v>
      </c>
      <c r="D159" s="38">
        <v>3</v>
      </c>
      <c r="E159" s="36" t="s">
        <v>9</v>
      </c>
      <c r="F159" s="36" t="s">
        <v>818</v>
      </c>
      <c r="G159" s="36" t="s">
        <v>817</v>
      </c>
      <c r="H159" s="50">
        <v>32834.71</v>
      </c>
      <c r="I159" s="36" t="s">
        <v>333</v>
      </c>
      <c r="J159" s="50">
        <v>1970.08</v>
      </c>
      <c r="K159" s="36" t="s">
        <v>328</v>
      </c>
      <c r="L159" s="36" t="s">
        <v>332</v>
      </c>
      <c r="M159" s="36" t="s">
        <v>735</v>
      </c>
      <c r="N159" s="36" t="s">
        <v>529</v>
      </c>
      <c r="O159" s="36" t="s">
        <v>9</v>
      </c>
      <c r="P159" s="42">
        <v>40075</v>
      </c>
      <c r="Q159" s="36" t="s">
        <v>807</v>
      </c>
      <c r="R159" s="36" t="s">
        <v>419</v>
      </c>
      <c r="S159" s="36" t="s">
        <v>806</v>
      </c>
      <c r="T159" s="36" t="s">
        <v>328</v>
      </c>
      <c r="U159" s="36" t="s">
        <v>328</v>
      </c>
      <c r="V159" s="36" t="s">
        <v>328</v>
      </c>
      <c r="W159" s="36" t="s">
        <v>328</v>
      </c>
      <c r="X159" s="36" t="s">
        <v>328</v>
      </c>
      <c r="Y159" s="36" t="s">
        <v>328</v>
      </c>
      <c r="Z159" s="37">
        <v>-29319.43</v>
      </c>
      <c r="AA159" s="37">
        <v>-31289.51</v>
      </c>
      <c r="AB159" s="37">
        <v>-1970.08</v>
      </c>
      <c r="AC159" s="36" t="s">
        <v>736</v>
      </c>
      <c r="AD159" s="36" t="s">
        <v>329</v>
      </c>
      <c r="AE159" s="38">
        <v>11</v>
      </c>
    </row>
    <row r="160" spans="1:31" s="36" customFormat="1" ht="12.75" x14ac:dyDescent="0.2">
      <c r="A160" s="36" t="s">
        <v>325</v>
      </c>
      <c r="B160" s="36" t="s">
        <v>331</v>
      </c>
      <c r="C160" s="36" t="s">
        <v>732</v>
      </c>
      <c r="D160" s="38">
        <v>3</v>
      </c>
      <c r="E160" s="36" t="s">
        <v>9</v>
      </c>
      <c r="F160" s="36" t="s">
        <v>809</v>
      </c>
      <c r="G160" s="36" t="s">
        <v>808</v>
      </c>
      <c r="H160" s="50">
        <v>43522.28</v>
      </c>
      <c r="I160" s="36" t="s">
        <v>503</v>
      </c>
      <c r="J160" s="50">
        <v>2611.34</v>
      </c>
      <c r="K160" s="36" t="s">
        <v>328</v>
      </c>
      <c r="L160" s="36" t="s">
        <v>332</v>
      </c>
      <c r="M160" s="36" t="s">
        <v>730</v>
      </c>
      <c r="N160" s="36" t="s">
        <v>529</v>
      </c>
      <c r="O160" s="36" t="s">
        <v>9</v>
      </c>
      <c r="P160" s="42">
        <v>40075</v>
      </c>
      <c r="Q160" s="36" t="s">
        <v>807</v>
      </c>
      <c r="R160" s="36" t="s">
        <v>419</v>
      </c>
      <c r="S160" s="36" t="s">
        <v>806</v>
      </c>
      <c r="T160" s="36" t="s">
        <v>328</v>
      </c>
      <c r="U160" s="36" t="s">
        <v>328</v>
      </c>
      <c r="V160" s="36" t="s">
        <v>328</v>
      </c>
      <c r="W160" s="36" t="s">
        <v>328</v>
      </c>
      <c r="X160" s="36" t="s">
        <v>328</v>
      </c>
      <c r="Y160" s="36" t="s">
        <v>328</v>
      </c>
      <c r="Z160" s="37">
        <v>-37789.68</v>
      </c>
      <c r="AA160" s="37">
        <v>-40401.019999999997</v>
      </c>
      <c r="AB160" s="37">
        <v>-2611.34</v>
      </c>
      <c r="AC160" s="36" t="s">
        <v>733</v>
      </c>
      <c r="AD160" s="36" t="s">
        <v>329</v>
      </c>
      <c r="AE160" s="38">
        <v>11</v>
      </c>
    </row>
    <row r="161" spans="1:31" s="36" customFormat="1" ht="12.75" x14ac:dyDescent="0.2">
      <c r="A161" s="36" t="s">
        <v>325</v>
      </c>
      <c r="B161" s="36" t="s">
        <v>331</v>
      </c>
      <c r="C161" s="36" t="s">
        <v>729</v>
      </c>
      <c r="D161" s="38">
        <v>3</v>
      </c>
      <c r="E161" s="36" t="s">
        <v>9</v>
      </c>
      <c r="F161" s="36" t="s">
        <v>809</v>
      </c>
      <c r="G161" s="36" t="s">
        <v>808</v>
      </c>
      <c r="H161" s="50">
        <v>49057.09</v>
      </c>
      <c r="I161" s="36" t="s">
        <v>503</v>
      </c>
      <c r="J161" s="50">
        <v>2943.43</v>
      </c>
      <c r="K161" s="36" t="s">
        <v>328</v>
      </c>
      <c r="L161" s="36" t="s">
        <v>332</v>
      </c>
      <c r="M161" s="36" t="s">
        <v>730</v>
      </c>
      <c r="N161" s="36" t="s">
        <v>529</v>
      </c>
      <c r="O161" s="36" t="s">
        <v>9</v>
      </c>
      <c r="P161" s="42">
        <v>40075</v>
      </c>
      <c r="Q161" s="36" t="s">
        <v>807</v>
      </c>
      <c r="R161" s="36" t="s">
        <v>419</v>
      </c>
      <c r="S161" s="36" t="s">
        <v>806</v>
      </c>
      <c r="T161" s="36" t="s">
        <v>328</v>
      </c>
      <c r="U161" s="36" t="s">
        <v>328</v>
      </c>
      <c r="V161" s="36" t="s">
        <v>328</v>
      </c>
      <c r="W161" s="36" t="s">
        <v>328</v>
      </c>
      <c r="X161" s="36" t="s">
        <v>328</v>
      </c>
      <c r="Y161" s="36" t="s">
        <v>328</v>
      </c>
      <c r="Z161" s="37">
        <v>-42723.22</v>
      </c>
      <c r="AA161" s="37">
        <v>-45666.65</v>
      </c>
      <c r="AB161" s="37">
        <v>-2943.43</v>
      </c>
      <c r="AC161" s="36" t="s">
        <v>731</v>
      </c>
      <c r="AD161" s="36" t="s">
        <v>329</v>
      </c>
      <c r="AE161" s="38">
        <v>11</v>
      </c>
    </row>
    <row r="162" spans="1:31" s="36" customFormat="1" ht="12.75" x14ac:dyDescent="0.2">
      <c r="A162" s="36" t="s">
        <v>325</v>
      </c>
      <c r="B162" s="36" t="s">
        <v>331</v>
      </c>
      <c r="C162" s="36" t="s">
        <v>726</v>
      </c>
      <c r="D162" s="38">
        <v>3</v>
      </c>
      <c r="E162" s="36" t="s">
        <v>9</v>
      </c>
      <c r="F162" s="36" t="s">
        <v>816</v>
      </c>
      <c r="G162" s="36" t="s">
        <v>815</v>
      </c>
      <c r="H162" s="50">
        <v>68086.710000000006</v>
      </c>
      <c r="I162" s="36" t="s">
        <v>333</v>
      </c>
      <c r="J162" s="50">
        <v>4085.2</v>
      </c>
      <c r="K162" s="36" t="s">
        <v>328</v>
      </c>
      <c r="L162" s="36" t="s">
        <v>332</v>
      </c>
      <c r="M162" s="36" t="s">
        <v>727</v>
      </c>
      <c r="N162" s="36" t="s">
        <v>529</v>
      </c>
      <c r="O162" s="36" t="s">
        <v>9</v>
      </c>
      <c r="P162" s="42">
        <v>40075</v>
      </c>
      <c r="Q162" s="36" t="s">
        <v>807</v>
      </c>
      <c r="R162" s="36" t="s">
        <v>419</v>
      </c>
      <c r="S162" s="36" t="s">
        <v>806</v>
      </c>
      <c r="T162" s="36" t="s">
        <v>328</v>
      </c>
      <c r="U162" s="36" t="s">
        <v>328</v>
      </c>
      <c r="V162" s="36" t="s">
        <v>328</v>
      </c>
      <c r="W162" s="36" t="s">
        <v>328</v>
      </c>
      <c r="X162" s="36" t="s">
        <v>328</v>
      </c>
      <c r="Y162" s="36" t="s">
        <v>328</v>
      </c>
      <c r="Z162" s="37">
        <v>-61740.43</v>
      </c>
      <c r="AA162" s="37">
        <v>-65825.63</v>
      </c>
      <c r="AB162" s="37">
        <v>-4085.2</v>
      </c>
      <c r="AC162" s="36" t="s">
        <v>728</v>
      </c>
      <c r="AD162" s="36" t="s">
        <v>329</v>
      </c>
      <c r="AE162" s="38">
        <v>11</v>
      </c>
    </row>
    <row r="163" spans="1:31" s="36" customFormat="1" ht="12.75" x14ac:dyDescent="0.2">
      <c r="A163" s="36" t="s">
        <v>325</v>
      </c>
      <c r="B163" s="36" t="s">
        <v>331</v>
      </c>
      <c r="C163" s="36" t="s">
        <v>755</v>
      </c>
      <c r="D163" s="38">
        <v>1</v>
      </c>
      <c r="E163" s="36" t="s">
        <v>9</v>
      </c>
      <c r="F163" s="36" t="s">
        <v>813</v>
      </c>
      <c r="G163" s="36" t="s">
        <v>812</v>
      </c>
      <c r="H163" s="50">
        <v>278093.75</v>
      </c>
      <c r="I163" s="36" t="s">
        <v>330</v>
      </c>
      <c r="J163" s="50">
        <v>0</v>
      </c>
      <c r="K163" s="36" t="s">
        <v>328</v>
      </c>
      <c r="L163" s="36" t="s">
        <v>332</v>
      </c>
      <c r="M163" s="36" t="s">
        <v>756</v>
      </c>
      <c r="N163" s="36" t="s">
        <v>757</v>
      </c>
      <c r="O163" s="36" t="s">
        <v>9</v>
      </c>
      <c r="P163" s="42">
        <v>40066</v>
      </c>
      <c r="Q163" s="36" t="s">
        <v>828</v>
      </c>
      <c r="R163" s="36" t="s">
        <v>419</v>
      </c>
      <c r="S163" s="36" t="s">
        <v>806</v>
      </c>
      <c r="T163" s="36" t="s">
        <v>328</v>
      </c>
      <c r="U163" s="36" t="s">
        <v>328</v>
      </c>
      <c r="V163" s="36" t="s">
        <v>328</v>
      </c>
      <c r="W163" s="36" t="s">
        <v>328</v>
      </c>
      <c r="X163" s="36" t="s">
        <v>328</v>
      </c>
      <c r="Y163" s="36" t="s">
        <v>328</v>
      </c>
      <c r="Z163" s="37">
        <v>-278093.75</v>
      </c>
      <c r="AA163" s="37">
        <v>-278093.75</v>
      </c>
      <c r="AB163" s="37">
        <v>0</v>
      </c>
      <c r="AC163" s="36" t="s">
        <v>758</v>
      </c>
      <c r="AD163" s="36" t="s">
        <v>329</v>
      </c>
      <c r="AE163" s="38">
        <v>11</v>
      </c>
    </row>
    <row r="164" spans="1:31" s="36" customFormat="1" ht="12.75" x14ac:dyDescent="0.2">
      <c r="A164" s="36" t="s">
        <v>325</v>
      </c>
      <c r="B164" s="36" t="s">
        <v>331</v>
      </c>
      <c r="C164" s="36" t="s">
        <v>743</v>
      </c>
      <c r="D164" s="38">
        <v>1</v>
      </c>
      <c r="E164" s="36" t="s">
        <v>9</v>
      </c>
      <c r="F164" s="36" t="s">
        <v>824</v>
      </c>
      <c r="G164" s="36" t="s">
        <v>823</v>
      </c>
      <c r="H164" s="50">
        <v>2315.46</v>
      </c>
      <c r="I164" s="36" t="s">
        <v>333</v>
      </c>
      <c r="J164" s="50">
        <v>486.25</v>
      </c>
      <c r="K164" s="36" t="s">
        <v>328</v>
      </c>
      <c r="L164" s="36" t="s">
        <v>328</v>
      </c>
      <c r="M164" s="36" t="s">
        <v>328</v>
      </c>
      <c r="N164" s="36" t="s">
        <v>328</v>
      </c>
      <c r="O164" s="36" t="s">
        <v>328</v>
      </c>
      <c r="P164" s="42">
        <v>40073</v>
      </c>
      <c r="Q164" s="36" t="s">
        <v>420</v>
      </c>
      <c r="R164" s="36" t="s">
        <v>417</v>
      </c>
      <c r="S164" s="36" t="s">
        <v>810</v>
      </c>
      <c r="T164" s="36" t="s">
        <v>328</v>
      </c>
      <c r="U164" s="36" t="s">
        <v>328</v>
      </c>
      <c r="V164" s="36" t="s">
        <v>328</v>
      </c>
      <c r="W164" s="36" t="s">
        <v>328</v>
      </c>
      <c r="X164" s="36" t="s">
        <v>328</v>
      </c>
      <c r="Y164" s="36" t="s">
        <v>328</v>
      </c>
      <c r="Z164" s="37">
        <v>-13508</v>
      </c>
      <c r="AA164" s="37">
        <v>-16344.68</v>
      </c>
      <c r="AB164" s="37">
        <v>-2836.68</v>
      </c>
      <c r="AC164" s="36" t="s">
        <v>746</v>
      </c>
      <c r="AD164" s="36" t="s">
        <v>329</v>
      </c>
      <c r="AE164" s="38">
        <v>11</v>
      </c>
    </row>
    <row r="165" spans="1:31" s="36" customFormat="1" ht="12.75" x14ac:dyDescent="0.2">
      <c r="A165" s="36" t="s">
        <v>325</v>
      </c>
      <c r="B165" s="36" t="s">
        <v>331</v>
      </c>
      <c r="C165" s="36" t="s">
        <v>743</v>
      </c>
      <c r="D165" s="38">
        <v>2</v>
      </c>
      <c r="E165" s="36" t="s">
        <v>9</v>
      </c>
      <c r="F165" s="36" t="s">
        <v>824</v>
      </c>
      <c r="G165" s="36" t="s">
        <v>823</v>
      </c>
      <c r="H165" s="50">
        <v>166.54</v>
      </c>
      <c r="I165" s="36" t="s">
        <v>333</v>
      </c>
      <c r="J165" s="50">
        <v>34.97</v>
      </c>
      <c r="K165" s="36" t="s">
        <v>827</v>
      </c>
      <c r="L165" s="36" t="s">
        <v>328</v>
      </c>
      <c r="M165" s="36" t="s">
        <v>328</v>
      </c>
      <c r="N165" s="36" t="s">
        <v>328</v>
      </c>
      <c r="O165" s="36" t="s">
        <v>328</v>
      </c>
      <c r="P165" s="42">
        <v>40073</v>
      </c>
      <c r="Q165" s="36" t="s">
        <v>420</v>
      </c>
      <c r="R165" s="36" t="s">
        <v>417</v>
      </c>
      <c r="S165" s="36" t="s">
        <v>810</v>
      </c>
      <c r="T165" s="36" t="s">
        <v>328</v>
      </c>
      <c r="U165" s="36" t="s">
        <v>328</v>
      </c>
      <c r="V165" s="36" t="s">
        <v>328</v>
      </c>
      <c r="W165" s="36" t="s">
        <v>328</v>
      </c>
      <c r="X165" s="36" t="s">
        <v>328</v>
      </c>
      <c r="Y165" s="36" t="s">
        <v>328</v>
      </c>
      <c r="Z165" s="37">
        <v>-13508</v>
      </c>
      <c r="AA165" s="37">
        <v>-16344.68</v>
      </c>
      <c r="AB165" s="37">
        <v>-2836.68</v>
      </c>
      <c r="AC165" s="36" t="s">
        <v>746</v>
      </c>
      <c r="AD165" s="36" t="s">
        <v>329</v>
      </c>
      <c r="AE165" s="38">
        <v>11</v>
      </c>
    </row>
    <row r="166" spans="1:31" s="36" customFormat="1" ht="12.75" x14ac:dyDescent="0.2">
      <c r="A166" s="36" t="s">
        <v>325</v>
      </c>
      <c r="B166" s="36" t="s">
        <v>331</v>
      </c>
      <c r="C166" s="36" t="s">
        <v>743</v>
      </c>
      <c r="D166" s="38">
        <v>2</v>
      </c>
      <c r="E166" s="36" t="s">
        <v>9</v>
      </c>
      <c r="F166" s="36" t="s">
        <v>824</v>
      </c>
      <c r="G166" s="36" t="s">
        <v>823</v>
      </c>
      <c r="H166" s="50">
        <v>11026</v>
      </c>
      <c r="I166" s="36" t="s">
        <v>333</v>
      </c>
      <c r="J166" s="50">
        <v>2315.46</v>
      </c>
      <c r="K166" s="36" t="s">
        <v>328</v>
      </c>
      <c r="L166" s="36" t="s">
        <v>332</v>
      </c>
      <c r="M166" s="36" t="s">
        <v>744</v>
      </c>
      <c r="N166" s="36" t="s">
        <v>745</v>
      </c>
      <c r="O166" s="36" t="s">
        <v>9</v>
      </c>
      <c r="P166" s="42">
        <v>40073</v>
      </c>
      <c r="Q166" s="36" t="s">
        <v>420</v>
      </c>
      <c r="R166" s="36" t="s">
        <v>417</v>
      </c>
      <c r="S166" s="36" t="s">
        <v>810</v>
      </c>
      <c r="T166" s="36" t="s">
        <v>328</v>
      </c>
      <c r="U166" s="36" t="s">
        <v>328</v>
      </c>
      <c r="V166" s="36" t="s">
        <v>328</v>
      </c>
      <c r="W166" s="36" t="s">
        <v>328</v>
      </c>
      <c r="X166" s="36" t="s">
        <v>328</v>
      </c>
      <c r="Y166" s="36" t="s">
        <v>328</v>
      </c>
      <c r="Z166" s="37">
        <v>-13508</v>
      </c>
      <c r="AA166" s="37">
        <v>-16344.68</v>
      </c>
      <c r="AB166" s="37">
        <v>-2836.68</v>
      </c>
      <c r="AC166" s="36" t="s">
        <v>746</v>
      </c>
      <c r="AD166" s="36" t="s">
        <v>329</v>
      </c>
      <c r="AE166" s="38">
        <v>11</v>
      </c>
    </row>
    <row r="167" spans="1:31" s="36" customFormat="1" ht="12.75" x14ac:dyDescent="0.2">
      <c r="A167" s="36" t="s">
        <v>325</v>
      </c>
      <c r="B167" s="36" t="s">
        <v>331</v>
      </c>
      <c r="C167" s="36" t="s">
        <v>767</v>
      </c>
      <c r="D167" s="38">
        <v>1</v>
      </c>
      <c r="E167" s="36" t="s">
        <v>9</v>
      </c>
      <c r="F167" s="36" t="s">
        <v>821</v>
      </c>
      <c r="G167" s="36" t="s">
        <v>820</v>
      </c>
      <c r="H167" s="50">
        <v>711.96</v>
      </c>
      <c r="I167" s="36" t="s">
        <v>333</v>
      </c>
      <c r="J167" s="50">
        <v>149.51</v>
      </c>
      <c r="K167" s="36" t="s">
        <v>328</v>
      </c>
      <c r="L167" s="36" t="s">
        <v>332</v>
      </c>
      <c r="M167" s="36" t="s">
        <v>435</v>
      </c>
      <c r="N167" s="36" t="s">
        <v>436</v>
      </c>
      <c r="O167" s="36" t="s">
        <v>9</v>
      </c>
      <c r="P167" s="42">
        <v>40070</v>
      </c>
      <c r="Q167" s="36" t="s">
        <v>422</v>
      </c>
      <c r="R167" s="36" t="s">
        <v>419</v>
      </c>
      <c r="S167" s="36" t="s">
        <v>806</v>
      </c>
      <c r="T167" s="36" t="s">
        <v>328</v>
      </c>
      <c r="U167" s="36" t="s">
        <v>328</v>
      </c>
      <c r="V167" s="36" t="s">
        <v>328</v>
      </c>
      <c r="W167" s="36" t="s">
        <v>328</v>
      </c>
      <c r="X167" s="36" t="s">
        <v>328</v>
      </c>
      <c r="Y167" s="36" t="s">
        <v>328</v>
      </c>
      <c r="Z167" s="37">
        <v>-711.96</v>
      </c>
      <c r="AA167" s="37">
        <v>-861.47</v>
      </c>
      <c r="AB167" s="37">
        <v>-149.51</v>
      </c>
      <c r="AC167" s="36" t="s">
        <v>826</v>
      </c>
      <c r="AD167" s="36" t="s">
        <v>329</v>
      </c>
      <c r="AE167" s="38">
        <v>12</v>
      </c>
    </row>
    <row r="168" spans="1:31" s="36" customFormat="1" ht="12.75" x14ac:dyDescent="0.2">
      <c r="A168" s="36" t="s">
        <v>325</v>
      </c>
      <c r="B168" s="36" t="s">
        <v>331</v>
      </c>
      <c r="C168" s="36" t="s">
        <v>765</v>
      </c>
      <c r="D168" s="38">
        <v>3</v>
      </c>
      <c r="E168" s="36" t="s">
        <v>9</v>
      </c>
      <c r="F168" s="36" t="s">
        <v>809</v>
      </c>
      <c r="G168" s="36" t="s">
        <v>808</v>
      </c>
      <c r="H168" s="50">
        <v>48725.32</v>
      </c>
      <c r="I168" s="36" t="s">
        <v>503</v>
      </c>
      <c r="J168" s="50">
        <v>2923.52</v>
      </c>
      <c r="K168" s="36" t="s">
        <v>328</v>
      </c>
      <c r="L168" s="36" t="s">
        <v>332</v>
      </c>
      <c r="M168" s="36" t="s">
        <v>730</v>
      </c>
      <c r="N168" s="36" t="s">
        <v>529</v>
      </c>
      <c r="O168" s="36" t="s">
        <v>9</v>
      </c>
      <c r="P168" s="42">
        <v>40075</v>
      </c>
      <c r="Q168" s="36" t="s">
        <v>807</v>
      </c>
      <c r="R168" s="36" t="s">
        <v>419</v>
      </c>
      <c r="S168" s="36" t="s">
        <v>806</v>
      </c>
      <c r="T168" s="36" t="s">
        <v>328</v>
      </c>
      <c r="U168" s="36" t="s">
        <v>328</v>
      </c>
      <c r="V168" s="36" t="s">
        <v>328</v>
      </c>
      <c r="W168" s="36" t="s">
        <v>328</v>
      </c>
      <c r="X168" s="36" t="s">
        <v>328</v>
      </c>
      <c r="Y168" s="36" t="s">
        <v>328</v>
      </c>
      <c r="Z168" s="37">
        <v>-42535.51</v>
      </c>
      <c r="AA168" s="37">
        <v>-45459.03</v>
      </c>
      <c r="AB168" s="37">
        <v>-2923.52</v>
      </c>
      <c r="AC168" s="36" t="s">
        <v>766</v>
      </c>
      <c r="AD168" s="36" t="s">
        <v>329</v>
      </c>
      <c r="AE168" s="38">
        <v>12</v>
      </c>
    </row>
    <row r="169" spans="1:31" s="36" customFormat="1" ht="12.75" x14ac:dyDescent="0.2">
      <c r="A169" s="36" t="s">
        <v>325</v>
      </c>
      <c r="B169" s="36" t="s">
        <v>331</v>
      </c>
      <c r="C169" s="36" t="s">
        <v>763</v>
      </c>
      <c r="D169" s="38">
        <v>3</v>
      </c>
      <c r="E169" s="36" t="s">
        <v>9</v>
      </c>
      <c r="F169" s="36" t="s">
        <v>809</v>
      </c>
      <c r="G169" s="36" t="s">
        <v>808</v>
      </c>
      <c r="H169" s="50">
        <v>42305.79</v>
      </c>
      <c r="I169" s="36" t="s">
        <v>503</v>
      </c>
      <c r="J169" s="50">
        <v>2538.35</v>
      </c>
      <c r="K169" s="36" t="s">
        <v>328</v>
      </c>
      <c r="L169" s="36" t="s">
        <v>332</v>
      </c>
      <c r="M169" s="36" t="s">
        <v>730</v>
      </c>
      <c r="N169" s="36" t="s">
        <v>529</v>
      </c>
      <c r="O169" s="36" t="s">
        <v>9</v>
      </c>
      <c r="P169" s="42">
        <v>40075</v>
      </c>
      <c r="Q169" s="36" t="s">
        <v>807</v>
      </c>
      <c r="R169" s="36" t="s">
        <v>419</v>
      </c>
      <c r="S169" s="36" t="s">
        <v>806</v>
      </c>
      <c r="T169" s="36" t="s">
        <v>328</v>
      </c>
      <c r="U169" s="36" t="s">
        <v>328</v>
      </c>
      <c r="V169" s="36" t="s">
        <v>328</v>
      </c>
      <c r="W169" s="36" t="s">
        <v>328</v>
      </c>
      <c r="X169" s="36" t="s">
        <v>328</v>
      </c>
      <c r="Y169" s="36" t="s">
        <v>328</v>
      </c>
      <c r="Z169" s="37">
        <v>-37340.18</v>
      </c>
      <c r="AA169" s="37">
        <v>-39878.53</v>
      </c>
      <c r="AB169" s="37">
        <v>-2538.35</v>
      </c>
      <c r="AC169" s="36" t="s">
        <v>764</v>
      </c>
      <c r="AD169" s="36" t="s">
        <v>329</v>
      </c>
      <c r="AE169" s="38">
        <v>12</v>
      </c>
    </row>
    <row r="170" spans="1:31" s="36" customFormat="1" ht="12.75" x14ac:dyDescent="0.2">
      <c r="A170" s="36" t="s">
        <v>325</v>
      </c>
      <c r="B170" s="36" t="s">
        <v>331</v>
      </c>
      <c r="C170" s="36" t="s">
        <v>761</v>
      </c>
      <c r="D170" s="38">
        <v>3</v>
      </c>
      <c r="E170" s="36" t="s">
        <v>9</v>
      </c>
      <c r="F170" s="36" t="s">
        <v>818</v>
      </c>
      <c r="G170" s="36" t="s">
        <v>817</v>
      </c>
      <c r="H170" s="50">
        <v>32755.11</v>
      </c>
      <c r="I170" s="36" t="s">
        <v>503</v>
      </c>
      <c r="J170" s="50">
        <v>1965.31</v>
      </c>
      <c r="K170" s="36" t="s">
        <v>328</v>
      </c>
      <c r="L170" s="36" t="s">
        <v>332</v>
      </c>
      <c r="M170" s="36" t="s">
        <v>735</v>
      </c>
      <c r="N170" s="36" t="s">
        <v>529</v>
      </c>
      <c r="O170" s="36" t="s">
        <v>9</v>
      </c>
      <c r="P170" s="42">
        <v>40075</v>
      </c>
      <c r="Q170" s="36" t="s">
        <v>807</v>
      </c>
      <c r="R170" s="36" t="s">
        <v>419</v>
      </c>
      <c r="S170" s="36" t="s">
        <v>806</v>
      </c>
      <c r="T170" s="36" t="s">
        <v>328</v>
      </c>
      <c r="U170" s="36" t="s">
        <v>328</v>
      </c>
      <c r="V170" s="36" t="s">
        <v>328</v>
      </c>
      <c r="W170" s="36" t="s">
        <v>328</v>
      </c>
      <c r="X170" s="36" t="s">
        <v>328</v>
      </c>
      <c r="Y170" s="36" t="s">
        <v>328</v>
      </c>
      <c r="Z170" s="37">
        <v>-29577.03</v>
      </c>
      <c r="AA170" s="37">
        <v>-31542.34</v>
      </c>
      <c r="AB170" s="37">
        <v>-1965.31</v>
      </c>
      <c r="AC170" s="36" t="s">
        <v>762</v>
      </c>
      <c r="AD170" s="36" t="s">
        <v>329</v>
      </c>
      <c r="AE170" s="38">
        <v>12</v>
      </c>
    </row>
    <row r="171" spans="1:31" s="36" customFormat="1" ht="12.75" x14ac:dyDescent="0.2">
      <c r="A171" s="36" t="s">
        <v>325</v>
      </c>
      <c r="B171" s="36" t="s">
        <v>331</v>
      </c>
      <c r="C171" s="36" t="s">
        <v>759</v>
      </c>
      <c r="D171" s="38">
        <v>3</v>
      </c>
      <c r="E171" s="36" t="s">
        <v>9</v>
      </c>
      <c r="F171" s="36" t="s">
        <v>816</v>
      </c>
      <c r="G171" s="36" t="s">
        <v>815</v>
      </c>
      <c r="H171" s="50">
        <v>68423.929999999993</v>
      </c>
      <c r="I171" s="36" t="s">
        <v>333</v>
      </c>
      <c r="J171" s="50">
        <v>4105.4399999999996</v>
      </c>
      <c r="K171" s="36" t="s">
        <v>328</v>
      </c>
      <c r="L171" s="36" t="s">
        <v>332</v>
      </c>
      <c r="M171" s="36" t="s">
        <v>727</v>
      </c>
      <c r="N171" s="36" t="s">
        <v>529</v>
      </c>
      <c r="O171" s="36" t="s">
        <v>9</v>
      </c>
      <c r="P171" s="42">
        <v>40075</v>
      </c>
      <c r="Q171" s="36" t="s">
        <v>807</v>
      </c>
      <c r="R171" s="36" t="s">
        <v>419</v>
      </c>
      <c r="S171" s="36" t="s">
        <v>806</v>
      </c>
      <c r="T171" s="36" t="s">
        <v>328</v>
      </c>
      <c r="U171" s="36" t="s">
        <v>328</v>
      </c>
      <c r="V171" s="36" t="s">
        <v>328</v>
      </c>
      <c r="W171" s="36" t="s">
        <v>328</v>
      </c>
      <c r="X171" s="36" t="s">
        <v>328</v>
      </c>
      <c r="Y171" s="36" t="s">
        <v>328</v>
      </c>
      <c r="Z171" s="37">
        <v>-62185.01</v>
      </c>
      <c r="AA171" s="37">
        <v>-66290.45</v>
      </c>
      <c r="AB171" s="37">
        <v>-4105.4399999999996</v>
      </c>
      <c r="AC171" s="36" t="s">
        <v>760</v>
      </c>
      <c r="AD171" s="36" t="s">
        <v>329</v>
      </c>
      <c r="AE171" s="38">
        <v>12</v>
      </c>
    </row>
    <row r="172" spans="1:31" s="36" customFormat="1" ht="12.75" x14ac:dyDescent="0.2">
      <c r="A172" s="36" t="s">
        <v>325</v>
      </c>
      <c r="B172" s="36" t="s">
        <v>331</v>
      </c>
      <c r="C172" s="36" t="s">
        <v>752</v>
      </c>
      <c r="D172" s="38">
        <v>1</v>
      </c>
      <c r="E172" s="36" t="s">
        <v>9</v>
      </c>
      <c r="F172" s="36" t="s">
        <v>824</v>
      </c>
      <c r="G172" s="36" t="s">
        <v>823</v>
      </c>
      <c r="H172" s="50">
        <v>3171</v>
      </c>
      <c r="I172" s="36" t="s">
        <v>333</v>
      </c>
      <c r="J172" s="50">
        <v>665.91</v>
      </c>
      <c r="K172" s="36" t="s">
        <v>328</v>
      </c>
      <c r="L172" s="36" t="s">
        <v>328</v>
      </c>
      <c r="M172" s="36" t="s">
        <v>328</v>
      </c>
      <c r="N172" s="36" t="s">
        <v>328</v>
      </c>
      <c r="O172" s="36" t="s">
        <v>328</v>
      </c>
      <c r="P172" s="42">
        <v>40073</v>
      </c>
      <c r="Q172" s="36" t="s">
        <v>420</v>
      </c>
      <c r="R172" s="36" t="s">
        <v>417</v>
      </c>
      <c r="S172" s="36" t="s">
        <v>810</v>
      </c>
      <c r="T172" s="36" t="s">
        <v>328</v>
      </c>
      <c r="U172" s="36" t="s">
        <v>328</v>
      </c>
      <c r="V172" s="36" t="s">
        <v>328</v>
      </c>
      <c r="W172" s="36" t="s">
        <v>328</v>
      </c>
      <c r="X172" s="36" t="s">
        <v>328</v>
      </c>
      <c r="Y172" s="36" t="s">
        <v>328</v>
      </c>
      <c r="Z172" s="37">
        <v>-14197</v>
      </c>
      <c r="AA172" s="37">
        <v>-17178.37</v>
      </c>
      <c r="AB172" s="37">
        <v>-2981.37</v>
      </c>
      <c r="AC172" s="36" t="s">
        <v>754</v>
      </c>
      <c r="AD172" s="36" t="s">
        <v>329</v>
      </c>
      <c r="AE172" s="38">
        <v>12</v>
      </c>
    </row>
    <row r="173" spans="1:31" s="36" customFormat="1" ht="12.75" x14ac:dyDescent="0.2">
      <c r="A173" s="36" t="s">
        <v>325</v>
      </c>
      <c r="B173" s="36" t="s">
        <v>331</v>
      </c>
      <c r="C173" s="36" t="s">
        <v>752</v>
      </c>
      <c r="D173" s="38">
        <v>2</v>
      </c>
      <c r="E173" s="36" t="s">
        <v>9</v>
      </c>
      <c r="F173" s="36" t="s">
        <v>824</v>
      </c>
      <c r="G173" s="36" t="s">
        <v>823</v>
      </c>
      <c r="H173" s="50">
        <v>11026</v>
      </c>
      <c r="I173" s="36" t="s">
        <v>333</v>
      </c>
      <c r="J173" s="50">
        <v>2315.46</v>
      </c>
      <c r="K173" s="36" t="s">
        <v>328</v>
      </c>
      <c r="L173" s="36" t="s">
        <v>332</v>
      </c>
      <c r="M173" s="36" t="s">
        <v>753</v>
      </c>
      <c r="N173" s="36" t="s">
        <v>745</v>
      </c>
      <c r="O173" s="36" t="s">
        <v>9</v>
      </c>
      <c r="P173" s="42">
        <v>40073</v>
      </c>
      <c r="Q173" s="36" t="s">
        <v>420</v>
      </c>
      <c r="R173" s="36" t="s">
        <v>417</v>
      </c>
      <c r="S173" s="36" t="s">
        <v>810</v>
      </c>
      <c r="T173" s="36" t="s">
        <v>328</v>
      </c>
      <c r="U173" s="36" t="s">
        <v>328</v>
      </c>
      <c r="V173" s="36" t="s">
        <v>328</v>
      </c>
      <c r="W173" s="36" t="s">
        <v>328</v>
      </c>
      <c r="X173" s="36" t="s">
        <v>328</v>
      </c>
      <c r="Y173" s="36" t="s">
        <v>328</v>
      </c>
      <c r="Z173" s="37">
        <v>-14197</v>
      </c>
      <c r="AA173" s="37">
        <v>-17178.37</v>
      </c>
      <c r="AB173" s="37">
        <v>-2981.37</v>
      </c>
      <c r="AC173" s="36" t="s">
        <v>754</v>
      </c>
      <c r="AD173" s="36" t="s">
        <v>329</v>
      </c>
      <c r="AE173" s="38">
        <v>12</v>
      </c>
    </row>
    <row r="174" spans="1:31" s="36" customFormat="1" ht="12.75" x14ac:dyDescent="0.2">
      <c r="A174" s="36" t="s">
        <v>325</v>
      </c>
      <c r="B174" s="36" t="s">
        <v>331</v>
      </c>
      <c r="C174" s="36" t="s">
        <v>772</v>
      </c>
      <c r="D174" s="38">
        <v>1</v>
      </c>
      <c r="E174" s="36" t="s">
        <v>9</v>
      </c>
      <c r="F174" s="36" t="s">
        <v>821</v>
      </c>
      <c r="G174" s="36" t="s">
        <v>820</v>
      </c>
      <c r="H174" s="50">
        <v>711.96</v>
      </c>
      <c r="I174" s="36" t="s">
        <v>333</v>
      </c>
      <c r="J174" s="50">
        <v>149.51</v>
      </c>
      <c r="K174" s="36" t="s">
        <v>328</v>
      </c>
      <c r="L174" s="36" t="s">
        <v>332</v>
      </c>
      <c r="M174" s="36" t="s">
        <v>435</v>
      </c>
      <c r="N174" s="36" t="s">
        <v>436</v>
      </c>
      <c r="O174" s="36" t="s">
        <v>9</v>
      </c>
      <c r="P174" s="42">
        <v>40070</v>
      </c>
      <c r="Q174" s="36" t="s">
        <v>422</v>
      </c>
      <c r="R174" s="36" t="s">
        <v>419</v>
      </c>
      <c r="S174" s="36" t="s">
        <v>806</v>
      </c>
      <c r="T174" s="36" t="s">
        <v>328</v>
      </c>
      <c r="U174" s="36" t="s">
        <v>328</v>
      </c>
      <c r="V174" s="36" t="s">
        <v>328</v>
      </c>
      <c r="W174" s="36" t="s">
        <v>328</v>
      </c>
      <c r="X174" s="36" t="s">
        <v>328</v>
      </c>
      <c r="Y174" s="36" t="s">
        <v>328</v>
      </c>
      <c r="Z174" s="37">
        <v>-711.96</v>
      </c>
      <c r="AA174" s="37">
        <v>-861.47</v>
      </c>
      <c r="AB174" s="37">
        <v>-149.51</v>
      </c>
      <c r="AC174" s="36" t="s">
        <v>819</v>
      </c>
      <c r="AD174" s="36" t="s">
        <v>329</v>
      </c>
      <c r="AE174" s="38">
        <v>12</v>
      </c>
    </row>
    <row r="175" spans="1:31" s="36" customFormat="1" ht="12.75" x14ac:dyDescent="0.2">
      <c r="A175" s="36" t="s">
        <v>325</v>
      </c>
      <c r="B175" s="36" t="s">
        <v>331</v>
      </c>
      <c r="C175" s="36" t="s">
        <v>793</v>
      </c>
      <c r="D175" s="38">
        <v>1</v>
      </c>
      <c r="E175" s="36" t="s">
        <v>9</v>
      </c>
      <c r="F175" s="36" t="s">
        <v>818</v>
      </c>
      <c r="G175" s="36" t="s">
        <v>817</v>
      </c>
      <c r="H175" s="50">
        <v>17943.580000000002</v>
      </c>
      <c r="I175" s="36" t="s">
        <v>503</v>
      </c>
      <c r="J175" s="50">
        <v>1076.6099999999999</v>
      </c>
      <c r="K175" s="36" t="s">
        <v>328</v>
      </c>
      <c r="L175" s="36" t="s">
        <v>328</v>
      </c>
      <c r="M175" s="36" t="s">
        <v>328</v>
      </c>
      <c r="N175" s="36" t="s">
        <v>328</v>
      </c>
      <c r="O175" s="36" t="s">
        <v>328</v>
      </c>
      <c r="P175" s="42">
        <v>40075</v>
      </c>
      <c r="Q175" s="36" t="s">
        <v>807</v>
      </c>
      <c r="R175" s="36" t="s">
        <v>419</v>
      </c>
      <c r="S175" s="36" t="s">
        <v>806</v>
      </c>
      <c r="T175" s="36" t="s">
        <v>328</v>
      </c>
      <c r="U175" s="36" t="s">
        <v>328</v>
      </c>
      <c r="V175" s="36" t="s">
        <v>328</v>
      </c>
      <c r="W175" s="36" t="s">
        <v>328</v>
      </c>
      <c r="X175" s="36" t="s">
        <v>328</v>
      </c>
      <c r="Y175" s="36" t="s">
        <v>328</v>
      </c>
      <c r="Z175" s="37">
        <v>-28841.69</v>
      </c>
      <c r="AA175" s="37">
        <v>-30782.92</v>
      </c>
      <c r="AB175" s="37">
        <v>-1941.23</v>
      </c>
      <c r="AC175" s="36" t="s">
        <v>795</v>
      </c>
      <c r="AD175" s="36" t="s">
        <v>329</v>
      </c>
      <c r="AE175" s="38">
        <v>12</v>
      </c>
    </row>
    <row r="176" spans="1:31" s="36" customFormat="1" ht="12.75" x14ac:dyDescent="0.2">
      <c r="A176" s="36" t="s">
        <v>325</v>
      </c>
      <c r="B176" s="36" t="s">
        <v>331</v>
      </c>
      <c r="C176" s="36" t="s">
        <v>793</v>
      </c>
      <c r="D176" s="38">
        <v>4</v>
      </c>
      <c r="E176" s="36" t="s">
        <v>9</v>
      </c>
      <c r="F176" s="36" t="s">
        <v>818</v>
      </c>
      <c r="G176" s="36" t="s">
        <v>817</v>
      </c>
      <c r="H176" s="50">
        <v>14410.18</v>
      </c>
      <c r="I176" s="36" t="s">
        <v>333</v>
      </c>
      <c r="J176" s="50">
        <v>864.62</v>
      </c>
      <c r="K176" s="36" t="s">
        <v>328</v>
      </c>
      <c r="L176" s="36" t="s">
        <v>332</v>
      </c>
      <c r="M176" s="36" t="s">
        <v>735</v>
      </c>
      <c r="N176" s="36" t="s">
        <v>529</v>
      </c>
      <c r="O176" s="36" t="s">
        <v>9</v>
      </c>
      <c r="P176" s="42">
        <v>40075</v>
      </c>
      <c r="Q176" s="36" t="s">
        <v>807</v>
      </c>
      <c r="R176" s="36" t="s">
        <v>419</v>
      </c>
      <c r="S176" s="36" t="s">
        <v>806</v>
      </c>
      <c r="T176" s="36" t="s">
        <v>328</v>
      </c>
      <c r="U176" s="36" t="s">
        <v>328</v>
      </c>
      <c r="V176" s="36" t="s">
        <v>328</v>
      </c>
      <c r="W176" s="36" t="s">
        <v>328</v>
      </c>
      <c r="X176" s="36" t="s">
        <v>328</v>
      </c>
      <c r="Y176" s="36" t="s">
        <v>328</v>
      </c>
      <c r="Z176" s="37">
        <v>-28841.69</v>
      </c>
      <c r="AA176" s="37">
        <v>-30782.92</v>
      </c>
      <c r="AB176" s="37">
        <v>-1941.23</v>
      </c>
      <c r="AC176" s="36" t="s">
        <v>794</v>
      </c>
      <c r="AD176" s="36" t="s">
        <v>329</v>
      </c>
      <c r="AE176" s="38">
        <v>12</v>
      </c>
    </row>
    <row r="177" spans="1:31" s="36" customFormat="1" ht="12.75" x14ac:dyDescent="0.2">
      <c r="A177" s="36" t="s">
        <v>325</v>
      </c>
      <c r="B177" s="36" t="s">
        <v>331</v>
      </c>
      <c r="C177" s="36" t="s">
        <v>791</v>
      </c>
      <c r="D177" s="38">
        <v>3</v>
      </c>
      <c r="E177" s="36" t="s">
        <v>9</v>
      </c>
      <c r="F177" s="36" t="s">
        <v>816</v>
      </c>
      <c r="G177" s="36" t="s">
        <v>815</v>
      </c>
      <c r="H177" s="50">
        <v>68512.429999999993</v>
      </c>
      <c r="I177" s="36" t="s">
        <v>333</v>
      </c>
      <c r="J177" s="50">
        <v>4110.75</v>
      </c>
      <c r="K177" s="36" t="s">
        <v>328</v>
      </c>
      <c r="L177" s="36" t="s">
        <v>332</v>
      </c>
      <c r="M177" s="36" t="s">
        <v>727</v>
      </c>
      <c r="N177" s="36" t="s">
        <v>529</v>
      </c>
      <c r="O177" s="36" t="s">
        <v>9</v>
      </c>
      <c r="P177" s="42">
        <v>40075</v>
      </c>
      <c r="Q177" s="36" t="s">
        <v>807</v>
      </c>
      <c r="R177" s="36" t="s">
        <v>419</v>
      </c>
      <c r="S177" s="36" t="s">
        <v>806</v>
      </c>
      <c r="T177" s="36" t="s">
        <v>328</v>
      </c>
      <c r="U177" s="36" t="s">
        <v>328</v>
      </c>
      <c r="V177" s="36" t="s">
        <v>328</v>
      </c>
      <c r="W177" s="36" t="s">
        <v>328</v>
      </c>
      <c r="X177" s="36" t="s">
        <v>328</v>
      </c>
      <c r="Y177" s="36" t="s">
        <v>328</v>
      </c>
      <c r="Z177" s="37">
        <v>-62155.37</v>
      </c>
      <c r="AA177" s="37">
        <v>-66266.12</v>
      </c>
      <c r="AB177" s="37">
        <v>-4110.75</v>
      </c>
      <c r="AC177" s="36" t="s">
        <v>792</v>
      </c>
      <c r="AD177" s="36" t="s">
        <v>329</v>
      </c>
      <c r="AE177" s="38">
        <v>12</v>
      </c>
    </row>
    <row r="178" spans="1:31" s="36" customFormat="1" ht="12.75" x14ac:dyDescent="0.2">
      <c r="A178" s="36" t="s">
        <v>325</v>
      </c>
      <c r="B178" s="36" t="s">
        <v>331</v>
      </c>
      <c r="C178" s="36" t="s">
        <v>789</v>
      </c>
      <c r="D178" s="38">
        <v>3</v>
      </c>
      <c r="E178" s="36" t="s">
        <v>9</v>
      </c>
      <c r="F178" s="36" t="s">
        <v>809</v>
      </c>
      <c r="G178" s="36" t="s">
        <v>808</v>
      </c>
      <c r="H178" s="50">
        <v>47613.96</v>
      </c>
      <c r="I178" s="36" t="s">
        <v>503</v>
      </c>
      <c r="J178" s="50">
        <v>2856.84</v>
      </c>
      <c r="K178" s="36" t="s">
        <v>328</v>
      </c>
      <c r="L178" s="36" t="s">
        <v>332</v>
      </c>
      <c r="M178" s="36" t="s">
        <v>730</v>
      </c>
      <c r="N178" s="36" t="s">
        <v>529</v>
      </c>
      <c r="O178" s="36" t="s">
        <v>9</v>
      </c>
      <c r="P178" s="42">
        <v>40075</v>
      </c>
      <c r="Q178" s="36" t="s">
        <v>807</v>
      </c>
      <c r="R178" s="36" t="s">
        <v>419</v>
      </c>
      <c r="S178" s="36" t="s">
        <v>806</v>
      </c>
      <c r="T178" s="36" t="s">
        <v>328</v>
      </c>
      <c r="U178" s="36" t="s">
        <v>328</v>
      </c>
      <c r="V178" s="36" t="s">
        <v>328</v>
      </c>
      <c r="W178" s="36" t="s">
        <v>328</v>
      </c>
      <c r="X178" s="36" t="s">
        <v>328</v>
      </c>
      <c r="Y178" s="36" t="s">
        <v>328</v>
      </c>
      <c r="Z178" s="37">
        <v>-42261.15</v>
      </c>
      <c r="AA178" s="37">
        <v>-45117.99</v>
      </c>
      <c r="AB178" s="37">
        <v>-2856.84</v>
      </c>
      <c r="AC178" s="36" t="s">
        <v>790</v>
      </c>
      <c r="AD178" s="36" t="s">
        <v>329</v>
      </c>
      <c r="AE178" s="38">
        <v>12</v>
      </c>
    </row>
    <row r="179" spans="1:31" s="36" customFormat="1" ht="12.75" x14ac:dyDescent="0.2">
      <c r="A179" s="36" t="s">
        <v>325</v>
      </c>
      <c r="B179" s="36" t="s">
        <v>331</v>
      </c>
      <c r="C179" s="36" t="s">
        <v>787</v>
      </c>
      <c r="D179" s="38">
        <v>3</v>
      </c>
      <c r="E179" s="36" t="s">
        <v>9</v>
      </c>
      <c r="F179" s="36" t="s">
        <v>809</v>
      </c>
      <c r="G179" s="36" t="s">
        <v>808</v>
      </c>
      <c r="H179" s="50">
        <v>42868</v>
      </c>
      <c r="I179" s="36" t="s">
        <v>503</v>
      </c>
      <c r="J179" s="50">
        <v>2572.08</v>
      </c>
      <c r="K179" s="36" t="s">
        <v>328</v>
      </c>
      <c r="L179" s="36" t="s">
        <v>332</v>
      </c>
      <c r="M179" s="36" t="s">
        <v>730</v>
      </c>
      <c r="N179" s="36" t="s">
        <v>529</v>
      </c>
      <c r="O179" s="36" t="s">
        <v>9</v>
      </c>
      <c r="P179" s="42">
        <v>40075</v>
      </c>
      <c r="Q179" s="36" t="s">
        <v>807</v>
      </c>
      <c r="R179" s="36" t="s">
        <v>419</v>
      </c>
      <c r="S179" s="36" t="s">
        <v>806</v>
      </c>
      <c r="T179" s="36" t="s">
        <v>328</v>
      </c>
      <c r="U179" s="36" t="s">
        <v>328</v>
      </c>
      <c r="V179" s="36" t="s">
        <v>328</v>
      </c>
      <c r="W179" s="36" t="s">
        <v>328</v>
      </c>
      <c r="X179" s="36" t="s">
        <v>328</v>
      </c>
      <c r="Y179" s="36" t="s">
        <v>328</v>
      </c>
      <c r="Z179" s="37">
        <v>-37770.720000000001</v>
      </c>
      <c r="AA179" s="37">
        <v>-40342.800000000003</v>
      </c>
      <c r="AB179" s="37">
        <v>-2572.08</v>
      </c>
      <c r="AC179" s="36" t="s">
        <v>788</v>
      </c>
      <c r="AD179" s="36" t="s">
        <v>329</v>
      </c>
      <c r="AE179" s="38">
        <v>12</v>
      </c>
    </row>
    <row r="180" spans="1:31" s="36" customFormat="1" ht="12.75" x14ac:dyDescent="0.2">
      <c r="A180" s="36" t="s">
        <v>894</v>
      </c>
      <c r="B180" s="36" t="s">
        <v>331</v>
      </c>
      <c r="C180" s="36" t="s">
        <v>700</v>
      </c>
      <c r="D180" s="38">
        <v>1</v>
      </c>
      <c r="E180" s="36" t="s">
        <v>448</v>
      </c>
      <c r="F180" s="36" t="s">
        <v>845</v>
      </c>
      <c r="G180" s="36" t="s">
        <v>844</v>
      </c>
      <c r="H180" s="50">
        <v>15516</v>
      </c>
      <c r="I180" s="36" t="s">
        <v>330</v>
      </c>
      <c r="J180" s="50">
        <v>0</v>
      </c>
      <c r="K180" s="36" t="s">
        <v>328</v>
      </c>
      <c r="L180" s="36" t="s">
        <v>332</v>
      </c>
      <c r="M180" s="36" t="s">
        <v>701</v>
      </c>
      <c r="N180" s="36" t="s">
        <v>843</v>
      </c>
      <c r="O180" s="36" t="s">
        <v>448</v>
      </c>
      <c r="P180" s="42">
        <v>40462</v>
      </c>
      <c r="Q180" s="36" t="s">
        <v>428</v>
      </c>
      <c r="R180" s="36" t="s">
        <v>411</v>
      </c>
      <c r="S180" s="36" t="s">
        <v>800</v>
      </c>
      <c r="T180" s="36" t="s">
        <v>427</v>
      </c>
      <c r="U180" s="36" t="s">
        <v>842</v>
      </c>
      <c r="V180" s="36" t="s">
        <v>426</v>
      </c>
      <c r="W180" s="36" t="s">
        <v>841</v>
      </c>
      <c r="X180" s="36" t="s">
        <v>328</v>
      </c>
      <c r="Y180" s="36" t="s">
        <v>328</v>
      </c>
      <c r="Z180" s="37">
        <v>-15516</v>
      </c>
      <c r="AA180" s="37">
        <v>-15516</v>
      </c>
      <c r="AB180" s="37">
        <v>0</v>
      </c>
      <c r="AC180" s="36" t="s">
        <v>702</v>
      </c>
      <c r="AD180" s="36" t="s">
        <v>329</v>
      </c>
      <c r="AE180" s="38">
        <v>10</v>
      </c>
    </row>
    <row r="183" spans="1:31" x14ac:dyDescent="0.25">
      <c r="H183" s="44">
        <f>SUBTOTAL(9,H2:H181)</f>
        <v>20858118.369999997</v>
      </c>
    </row>
    <row r="185" spans="1:31" s="55" customFormat="1" x14ac:dyDescent="0.25"/>
    <row r="186" spans="1:31" s="55" customFormat="1" x14ac:dyDescent="0.25"/>
    <row r="187" spans="1:31" s="55" customFormat="1" x14ac:dyDescent="0.25"/>
  </sheetData>
  <autoFilter ref="A1:AE18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workbookViewId="0">
      <selection activeCell="D16" sqref="D16"/>
    </sheetView>
  </sheetViews>
  <sheetFormatPr defaultRowHeight="15" x14ac:dyDescent="0.25"/>
  <cols>
    <col min="1" max="1" width="9.28515625" bestFit="1" customWidth="1"/>
    <col min="2" max="2" width="6.140625" bestFit="1" customWidth="1"/>
    <col min="3" max="4" width="12.140625" bestFit="1" customWidth="1"/>
    <col min="5" max="5" width="26.28515625" bestFit="1" customWidth="1"/>
    <col min="6" max="10" width="12.140625" bestFit="1" customWidth="1"/>
    <col min="11" max="11" width="13.7109375" bestFit="1" customWidth="1"/>
    <col min="12" max="12" width="15.42578125" bestFit="1" customWidth="1"/>
    <col min="13" max="13" width="7.42578125" bestFit="1" customWidth="1"/>
    <col min="14" max="14" width="12.7109375" bestFit="1" customWidth="1"/>
    <col min="15" max="15" width="8.42578125" bestFit="1" customWidth="1"/>
    <col min="16" max="16" width="76.28515625" bestFit="1" customWidth="1"/>
    <col min="17" max="17" width="17.140625" bestFit="1" customWidth="1"/>
    <col min="18" max="18" width="18.7109375" bestFit="1" customWidth="1"/>
    <col min="19" max="19" width="15.7109375" bestFit="1" customWidth="1"/>
    <col min="20" max="20" width="18.42578125" bestFit="1" customWidth="1"/>
    <col min="21" max="21" width="17.85546875" bestFit="1" customWidth="1"/>
    <col min="22" max="22" width="26.5703125" bestFit="1" customWidth="1"/>
    <col min="23" max="23" width="16.85546875" bestFit="1" customWidth="1"/>
    <col min="24" max="24" width="17.5703125" bestFit="1" customWidth="1"/>
    <col min="26" max="26" width="11.85546875" bestFit="1" customWidth="1"/>
    <col min="27" max="27" width="8.5703125" bestFit="1" customWidth="1"/>
    <col min="28" max="28" width="12.140625" bestFit="1" customWidth="1"/>
    <col min="29" max="29" width="10.5703125" bestFit="1" customWidth="1"/>
    <col min="30" max="30" width="14.5703125" bestFit="1" customWidth="1"/>
    <col min="31" max="31" width="18.140625" bestFit="1" customWidth="1"/>
    <col min="32" max="32" width="29.7109375" bestFit="1" customWidth="1"/>
  </cols>
  <sheetData>
    <row r="1" spans="1:34" s="36" customFormat="1" ht="12.75" x14ac:dyDescent="0.2">
      <c r="A1" s="36" t="s">
        <v>318</v>
      </c>
      <c r="B1" s="39" t="s">
        <v>410</v>
      </c>
      <c r="C1" s="39" t="s">
        <v>409</v>
      </c>
      <c r="D1" s="39" t="s">
        <v>408</v>
      </c>
      <c r="E1" s="39" t="s">
        <v>407</v>
      </c>
      <c r="F1" s="39" t="s">
        <v>406</v>
      </c>
      <c r="G1" s="39" t="s">
        <v>405</v>
      </c>
      <c r="H1" s="39" t="s">
        <v>404</v>
      </c>
      <c r="I1" s="39" t="s">
        <v>403</v>
      </c>
      <c r="J1" s="39" t="s">
        <v>402</v>
      </c>
      <c r="K1" s="39" t="s">
        <v>401</v>
      </c>
      <c r="L1" s="39" t="s">
        <v>400</v>
      </c>
      <c r="M1" s="39" t="s">
        <v>399</v>
      </c>
      <c r="N1" s="39" t="s">
        <v>93</v>
      </c>
      <c r="O1" s="39" t="s">
        <v>398</v>
      </c>
      <c r="P1" s="39" t="s">
        <v>397</v>
      </c>
      <c r="Q1" s="39" t="s">
        <v>396</v>
      </c>
      <c r="R1" s="39" t="s">
        <v>395</v>
      </c>
      <c r="S1" s="39" t="s">
        <v>394</v>
      </c>
      <c r="T1" s="39" t="s">
        <v>393</v>
      </c>
      <c r="U1" s="39" t="s">
        <v>392</v>
      </c>
      <c r="V1" s="39" t="s">
        <v>391</v>
      </c>
      <c r="W1" s="39" t="s">
        <v>390</v>
      </c>
      <c r="X1" s="39" t="s">
        <v>389</v>
      </c>
      <c r="Y1" s="39" t="s">
        <v>388</v>
      </c>
      <c r="Z1" s="39" t="s">
        <v>387</v>
      </c>
      <c r="AA1" s="39" t="s">
        <v>386</v>
      </c>
      <c r="AB1" s="39" t="s">
        <v>385</v>
      </c>
      <c r="AC1" s="39" t="s">
        <v>384</v>
      </c>
      <c r="AD1" s="39" t="s">
        <v>383</v>
      </c>
      <c r="AE1" s="39" t="s">
        <v>382</v>
      </c>
      <c r="AF1" s="39" t="s">
        <v>381</v>
      </c>
    </row>
    <row r="2" spans="1:34" s="36" customFormat="1" ht="12.75" x14ac:dyDescent="0.2">
      <c r="A2" s="36" t="s">
        <v>893</v>
      </c>
      <c r="B2" s="38">
        <v>6</v>
      </c>
      <c r="C2" s="36" t="s">
        <v>369</v>
      </c>
      <c r="D2" s="42">
        <v>40056</v>
      </c>
      <c r="E2" s="36" t="s">
        <v>475</v>
      </c>
      <c r="F2" s="36" t="s">
        <v>412</v>
      </c>
      <c r="G2" s="36" t="s">
        <v>328</v>
      </c>
      <c r="H2" s="36" t="s">
        <v>328</v>
      </c>
      <c r="I2" s="36" t="s">
        <v>328</v>
      </c>
      <c r="J2" s="36" t="s">
        <v>328</v>
      </c>
      <c r="K2" s="36" t="s">
        <v>375</v>
      </c>
      <c r="L2" s="36" t="s">
        <v>796</v>
      </c>
      <c r="M2" s="36" t="s">
        <v>328</v>
      </c>
      <c r="N2" s="37">
        <v>-12280</v>
      </c>
      <c r="O2" s="36" t="s">
        <v>380</v>
      </c>
      <c r="P2" s="36" t="s">
        <v>799</v>
      </c>
      <c r="Q2" s="36" t="s">
        <v>798</v>
      </c>
      <c r="R2" s="36" t="s">
        <v>797</v>
      </c>
      <c r="S2" s="36" t="s">
        <v>328</v>
      </c>
      <c r="T2" s="36" t="s">
        <v>328</v>
      </c>
      <c r="U2" s="36" t="s">
        <v>328</v>
      </c>
      <c r="V2" s="36" t="s">
        <v>328</v>
      </c>
      <c r="W2" s="36" t="s">
        <v>367</v>
      </c>
      <c r="X2" s="36" t="s">
        <v>366</v>
      </c>
      <c r="Y2" s="38">
        <v>0</v>
      </c>
      <c r="Z2" s="36" t="s">
        <v>328</v>
      </c>
      <c r="AA2" s="38">
        <v>0</v>
      </c>
      <c r="AB2" s="36" t="s">
        <v>774</v>
      </c>
      <c r="AC2" s="36" t="s">
        <v>328</v>
      </c>
      <c r="AD2" s="40">
        <v>42767</v>
      </c>
      <c r="AE2" s="40">
        <v>42766</v>
      </c>
      <c r="AF2" s="36" t="s">
        <v>328</v>
      </c>
    </row>
    <row r="3" spans="1:34" s="36" customFormat="1" ht="12.75" x14ac:dyDescent="0.2">
      <c r="A3" s="36" t="s">
        <v>892</v>
      </c>
      <c r="B3" s="38">
        <v>2</v>
      </c>
      <c r="C3" s="36" t="s">
        <v>369</v>
      </c>
      <c r="D3" s="42">
        <v>40002</v>
      </c>
      <c r="E3" s="36" t="s">
        <v>413</v>
      </c>
      <c r="F3" s="36" t="s">
        <v>412</v>
      </c>
      <c r="G3" s="36" t="s">
        <v>328</v>
      </c>
      <c r="H3" s="36" t="s">
        <v>328</v>
      </c>
      <c r="I3" s="36" t="s">
        <v>328</v>
      </c>
      <c r="J3" s="36" t="s">
        <v>328</v>
      </c>
      <c r="K3" s="36" t="s">
        <v>375</v>
      </c>
      <c r="L3" s="36" t="s">
        <v>796</v>
      </c>
      <c r="M3" s="36" t="s">
        <v>328</v>
      </c>
      <c r="N3" s="37">
        <v>-1623</v>
      </c>
      <c r="O3" s="36" t="s">
        <v>380</v>
      </c>
      <c r="P3" s="36" t="s">
        <v>799</v>
      </c>
      <c r="Q3" s="36" t="s">
        <v>798</v>
      </c>
      <c r="R3" s="36" t="s">
        <v>797</v>
      </c>
      <c r="S3" s="36" t="s">
        <v>328</v>
      </c>
      <c r="T3" s="36" t="s">
        <v>328</v>
      </c>
      <c r="U3" s="36" t="s">
        <v>328</v>
      </c>
      <c r="V3" s="36" t="s">
        <v>328</v>
      </c>
      <c r="W3" s="36" t="s">
        <v>367</v>
      </c>
      <c r="X3" s="36" t="s">
        <v>366</v>
      </c>
      <c r="Y3" s="38">
        <v>0</v>
      </c>
      <c r="Z3" s="36" t="s">
        <v>328</v>
      </c>
      <c r="AA3" s="38">
        <v>0</v>
      </c>
      <c r="AB3" s="36" t="s">
        <v>774</v>
      </c>
      <c r="AC3" s="36" t="s">
        <v>328</v>
      </c>
      <c r="AD3" s="40">
        <v>42767</v>
      </c>
      <c r="AE3" s="40">
        <v>42766</v>
      </c>
      <c r="AF3" s="36" t="s">
        <v>328</v>
      </c>
    </row>
    <row r="4" spans="1:34" s="36" customFormat="1" ht="12.75" x14ac:dyDescent="0.2">
      <c r="A4" s="36" t="s">
        <v>320</v>
      </c>
      <c r="B4" s="38">
        <v>3</v>
      </c>
      <c r="C4" s="36" t="s">
        <v>369</v>
      </c>
      <c r="D4" s="42">
        <v>40013</v>
      </c>
      <c r="E4" s="36" t="s">
        <v>681</v>
      </c>
      <c r="F4" s="36" t="s">
        <v>412</v>
      </c>
      <c r="G4" s="36" t="s">
        <v>328</v>
      </c>
      <c r="H4" s="36" t="s">
        <v>328</v>
      </c>
      <c r="I4" s="36" t="s">
        <v>328</v>
      </c>
      <c r="J4" s="36" t="s">
        <v>328</v>
      </c>
      <c r="K4" s="36" t="s">
        <v>375</v>
      </c>
      <c r="L4" s="36" t="s">
        <v>796</v>
      </c>
      <c r="M4" s="36" t="s">
        <v>328</v>
      </c>
      <c r="N4" s="37">
        <v>-1558</v>
      </c>
      <c r="O4" s="36" t="s">
        <v>380</v>
      </c>
      <c r="P4" s="36" t="s">
        <v>799</v>
      </c>
      <c r="Q4" s="36" t="s">
        <v>798</v>
      </c>
      <c r="R4" s="36" t="s">
        <v>797</v>
      </c>
      <c r="S4" s="36" t="s">
        <v>328</v>
      </c>
      <c r="T4" s="36" t="s">
        <v>328</v>
      </c>
      <c r="U4" s="36" t="s">
        <v>328</v>
      </c>
      <c r="V4" s="36" t="s">
        <v>328</v>
      </c>
      <c r="W4" s="36" t="s">
        <v>367</v>
      </c>
      <c r="X4" s="36" t="s">
        <v>366</v>
      </c>
      <c r="Y4" s="38">
        <v>0</v>
      </c>
      <c r="Z4" s="36" t="s">
        <v>328</v>
      </c>
      <c r="AA4" s="38">
        <v>0</v>
      </c>
      <c r="AB4" s="36" t="s">
        <v>774</v>
      </c>
      <c r="AC4" s="36" t="s">
        <v>328</v>
      </c>
      <c r="AD4" s="40">
        <v>42767</v>
      </c>
      <c r="AE4" s="40">
        <v>42766</v>
      </c>
      <c r="AF4" s="36" t="s">
        <v>328</v>
      </c>
    </row>
    <row r="5" spans="1:34" s="36" customFormat="1" ht="12.75" x14ac:dyDescent="0.2">
      <c r="A5" s="36" t="s">
        <v>320</v>
      </c>
      <c r="B5" s="38">
        <v>14</v>
      </c>
      <c r="C5" s="36" t="s">
        <v>369</v>
      </c>
      <c r="D5" s="42">
        <v>40590</v>
      </c>
      <c r="E5" s="36" t="s">
        <v>486</v>
      </c>
      <c r="F5" s="36" t="s">
        <v>412</v>
      </c>
      <c r="G5" s="36" t="s">
        <v>328</v>
      </c>
      <c r="H5" s="36" t="s">
        <v>328</v>
      </c>
      <c r="I5" s="36" t="s">
        <v>328</v>
      </c>
      <c r="J5" s="36" t="s">
        <v>328</v>
      </c>
      <c r="K5" s="36" t="s">
        <v>375</v>
      </c>
      <c r="L5" s="36" t="s">
        <v>796</v>
      </c>
      <c r="M5" s="36" t="s">
        <v>328</v>
      </c>
      <c r="N5" s="37">
        <v>-6271</v>
      </c>
      <c r="O5" s="36" t="s">
        <v>380</v>
      </c>
      <c r="P5" s="36" t="s">
        <v>799</v>
      </c>
      <c r="Q5" s="36" t="s">
        <v>798</v>
      </c>
      <c r="R5" s="36" t="s">
        <v>797</v>
      </c>
      <c r="S5" s="36" t="s">
        <v>328</v>
      </c>
      <c r="T5" s="36" t="s">
        <v>328</v>
      </c>
      <c r="U5" s="36" t="s">
        <v>328</v>
      </c>
      <c r="V5" s="36" t="s">
        <v>328</v>
      </c>
      <c r="W5" s="36" t="s">
        <v>367</v>
      </c>
      <c r="X5" s="36" t="s">
        <v>366</v>
      </c>
      <c r="Y5" s="38">
        <v>0</v>
      </c>
      <c r="Z5" s="36" t="s">
        <v>328</v>
      </c>
      <c r="AA5" s="38">
        <v>0</v>
      </c>
      <c r="AB5" s="36" t="s">
        <v>774</v>
      </c>
      <c r="AC5" s="36" t="s">
        <v>328</v>
      </c>
      <c r="AD5" s="40">
        <v>42767</v>
      </c>
      <c r="AE5" s="40">
        <v>42766</v>
      </c>
      <c r="AF5" s="36" t="s">
        <v>328</v>
      </c>
    </row>
    <row r="6" spans="1:34" s="36" customFormat="1" ht="12.75" x14ac:dyDescent="0.2">
      <c r="A6" s="36" t="s">
        <v>320</v>
      </c>
      <c r="B6" s="38">
        <v>15</v>
      </c>
      <c r="C6" s="36" t="s">
        <v>369</v>
      </c>
      <c r="D6" s="42">
        <v>40590</v>
      </c>
      <c r="E6" s="36" t="s">
        <v>486</v>
      </c>
      <c r="F6" s="36" t="s">
        <v>411</v>
      </c>
      <c r="G6" s="36" t="s">
        <v>328</v>
      </c>
      <c r="H6" s="36" t="s">
        <v>328</v>
      </c>
      <c r="I6" s="36" t="s">
        <v>328</v>
      </c>
      <c r="J6" s="36" t="s">
        <v>328</v>
      </c>
      <c r="K6" s="36" t="s">
        <v>375</v>
      </c>
      <c r="L6" s="36" t="s">
        <v>796</v>
      </c>
      <c r="M6" s="36" t="s">
        <v>328</v>
      </c>
      <c r="N6" s="37">
        <v>-3311</v>
      </c>
      <c r="O6" s="36" t="s">
        <v>380</v>
      </c>
      <c r="P6" s="36" t="s">
        <v>799</v>
      </c>
      <c r="Q6" s="36" t="s">
        <v>798</v>
      </c>
      <c r="R6" s="36" t="s">
        <v>797</v>
      </c>
      <c r="S6" s="36" t="s">
        <v>328</v>
      </c>
      <c r="T6" s="36" t="s">
        <v>328</v>
      </c>
      <c r="U6" s="36" t="s">
        <v>328</v>
      </c>
      <c r="V6" s="36" t="s">
        <v>328</v>
      </c>
      <c r="W6" s="36" t="s">
        <v>367</v>
      </c>
      <c r="X6" s="36" t="s">
        <v>366</v>
      </c>
      <c r="Y6" s="38">
        <v>0</v>
      </c>
      <c r="Z6" s="36" t="s">
        <v>328</v>
      </c>
      <c r="AA6" s="38">
        <v>0</v>
      </c>
      <c r="AB6" s="36" t="s">
        <v>774</v>
      </c>
      <c r="AC6" s="36" t="s">
        <v>328</v>
      </c>
      <c r="AD6" s="40">
        <v>42767</v>
      </c>
      <c r="AE6" s="40">
        <v>42766</v>
      </c>
      <c r="AF6" s="36" t="s">
        <v>328</v>
      </c>
    </row>
    <row r="7" spans="1:34" s="36" customFormat="1" ht="12.75" x14ac:dyDescent="0.2">
      <c r="A7" s="36" t="s">
        <v>319</v>
      </c>
      <c r="B7" s="38">
        <v>8</v>
      </c>
      <c r="C7" s="36" t="s">
        <v>369</v>
      </c>
      <c r="D7" s="42">
        <v>40162</v>
      </c>
      <c r="E7" s="36" t="s">
        <v>416</v>
      </c>
      <c r="F7" s="36" t="s">
        <v>411</v>
      </c>
      <c r="G7" s="36" t="s">
        <v>328</v>
      </c>
      <c r="H7" s="36" t="s">
        <v>328</v>
      </c>
      <c r="I7" s="36" t="s">
        <v>328</v>
      </c>
      <c r="J7" s="36" t="s">
        <v>328</v>
      </c>
      <c r="K7" s="36" t="s">
        <v>375</v>
      </c>
      <c r="L7" s="36" t="s">
        <v>796</v>
      </c>
      <c r="M7" s="36" t="s">
        <v>328</v>
      </c>
      <c r="N7" s="37">
        <v>-5984</v>
      </c>
      <c r="O7" s="36" t="s">
        <v>380</v>
      </c>
      <c r="P7" s="36" t="s">
        <v>799</v>
      </c>
      <c r="Q7" s="36" t="s">
        <v>798</v>
      </c>
      <c r="R7" s="36" t="s">
        <v>797</v>
      </c>
      <c r="S7" s="36" t="s">
        <v>328</v>
      </c>
      <c r="T7" s="36" t="s">
        <v>328</v>
      </c>
      <c r="U7" s="36" t="s">
        <v>328</v>
      </c>
      <c r="V7" s="36" t="s">
        <v>328</v>
      </c>
      <c r="W7" s="36" t="s">
        <v>367</v>
      </c>
      <c r="X7" s="36" t="s">
        <v>366</v>
      </c>
      <c r="Y7" s="38">
        <v>0</v>
      </c>
      <c r="Z7" s="36" t="s">
        <v>328</v>
      </c>
      <c r="AA7" s="38">
        <v>0</v>
      </c>
      <c r="AB7" s="36" t="s">
        <v>774</v>
      </c>
      <c r="AC7" s="36" t="s">
        <v>328</v>
      </c>
      <c r="AD7" s="40">
        <v>42767</v>
      </c>
      <c r="AE7" s="40">
        <v>42766</v>
      </c>
      <c r="AF7" s="36" t="s">
        <v>328</v>
      </c>
    </row>
    <row r="8" spans="1:34" s="36" customFormat="1" ht="12.75" x14ac:dyDescent="0.2">
      <c r="A8" s="36" t="s">
        <v>322</v>
      </c>
      <c r="B8" s="38">
        <v>9</v>
      </c>
      <c r="C8" s="36" t="s">
        <v>369</v>
      </c>
      <c r="D8" s="42">
        <v>40236</v>
      </c>
      <c r="E8" s="36" t="s">
        <v>486</v>
      </c>
      <c r="F8" s="36" t="s">
        <v>412</v>
      </c>
      <c r="G8" s="36" t="s">
        <v>328</v>
      </c>
      <c r="H8" s="36" t="s">
        <v>328</v>
      </c>
      <c r="I8" s="36" t="s">
        <v>328</v>
      </c>
      <c r="J8" s="36" t="s">
        <v>328</v>
      </c>
      <c r="K8" s="36" t="s">
        <v>375</v>
      </c>
      <c r="L8" s="36" t="s">
        <v>796</v>
      </c>
      <c r="M8" s="36" t="s">
        <v>328</v>
      </c>
      <c r="N8" s="37">
        <v>-584</v>
      </c>
      <c r="O8" s="36" t="s">
        <v>380</v>
      </c>
      <c r="P8" s="36" t="s">
        <v>799</v>
      </c>
      <c r="Q8" s="36" t="s">
        <v>798</v>
      </c>
      <c r="R8" s="36" t="s">
        <v>797</v>
      </c>
      <c r="S8" s="36" t="s">
        <v>328</v>
      </c>
      <c r="T8" s="36" t="s">
        <v>328</v>
      </c>
      <c r="U8" s="36" t="s">
        <v>328</v>
      </c>
      <c r="V8" s="36" t="s">
        <v>328</v>
      </c>
      <c r="W8" s="36" t="s">
        <v>367</v>
      </c>
      <c r="X8" s="36" t="s">
        <v>366</v>
      </c>
      <c r="Y8" s="38">
        <v>0</v>
      </c>
      <c r="Z8" s="36" t="s">
        <v>328</v>
      </c>
      <c r="AA8" s="38">
        <v>0</v>
      </c>
      <c r="AB8" s="36" t="s">
        <v>774</v>
      </c>
      <c r="AC8" s="36" t="s">
        <v>328</v>
      </c>
      <c r="AD8" s="40">
        <v>42767</v>
      </c>
      <c r="AE8" s="40">
        <v>42766</v>
      </c>
      <c r="AF8" s="36" t="s">
        <v>328</v>
      </c>
    </row>
    <row r="9" spans="1:34" s="36" customFormat="1" ht="12.75" x14ac:dyDescent="0.2">
      <c r="A9" s="36" t="s">
        <v>326</v>
      </c>
      <c r="B9" s="38">
        <v>4</v>
      </c>
      <c r="C9" s="36" t="s">
        <v>369</v>
      </c>
      <c r="D9" s="42">
        <v>40032</v>
      </c>
      <c r="E9" s="36" t="s">
        <v>482</v>
      </c>
      <c r="F9" s="36" t="s">
        <v>412</v>
      </c>
      <c r="G9" s="36" t="s">
        <v>328</v>
      </c>
      <c r="H9" s="36" t="s">
        <v>328</v>
      </c>
      <c r="I9" s="36" t="s">
        <v>328</v>
      </c>
      <c r="J9" s="36" t="s">
        <v>328</v>
      </c>
      <c r="K9" s="36" t="s">
        <v>375</v>
      </c>
      <c r="L9" s="36" t="s">
        <v>796</v>
      </c>
      <c r="M9" s="36" t="s">
        <v>328</v>
      </c>
      <c r="N9" s="37">
        <v>-5246</v>
      </c>
      <c r="O9" s="36" t="s">
        <v>380</v>
      </c>
      <c r="P9" s="36" t="s">
        <v>799</v>
      </c>
      <c r="Q9" s="36" t="s">
        <v>798</v>
      </c>
      <c r="R9" s="36" t="s">
        <v>797</v>
      </c>
      <c r="S9" s="36" t="s">
        <v>328</v>
      </c>
      <c r="T9" s="36" t="s">
        <v>328</v>
      </c>
      <c r="U9" s="36" t="s">
        <v>328</v>
      </c>
      <c r="V9" s="36" t="s">
        <v>328</v>
      </c>
      <c r="W9" s="36" t="s">
        <v>367</v>
      </c>
      <c r="X9" s="36" t="s">
        <v>366</v>
      </c>
      <c r="Y9" s="38">
        <v>0</v>
      </c>
      <c r="Z9" s="36" t="s">
        <v>328</v>
      </c>
      <c r="AA9" s="38">
        <v>0</v>
      </c>
      <c r="AB9" s="36" t="s">
        <v>774</v>
      </c>
      <c r="AC9" s="36" t="s">
        <v>328</v>
      </c>
      <c r="AD9" s="40">
        <v>42767</v>
      </c>
      <c r="AE9" s="40">
        <v>42766</v>
      </c>
      <c r="AF9" s="36" t="s">
        <v>328</v>
      </c>
    </row>
    <row r="10" spans="1:34" s="36" customFormat="1" ht="12.75" x14ac:dyDescent="0.2">
      <c r="A10" s="36" t="s">
        <v>891</v>
      </c>
      <c r="B10" s="38">
        <v>5</v>
      </c>
      <c r="C10" s="36" t="s">
        <v>369</v>
      </c>
      <c r="D10" s="42">
        <v>40045</v>
      </c>
      <c r="E10" s="36" t="s">
        <v>433</v>
      </c>
      <c r="F10" s="36" t="s">
        <v>412</v>
      </c>
      <c r="G10" s="36" t="s">
        <v>328</v>
      </c>
      <c r="H10" s="36" t="s">
        <v>328</v>
      </c>
      <c r="I10" s="36" t="s">
        <v>328</v>
      </c>
      <c r="J10" s="36" t="s">
        <v>328</v>
      </c>
      <c r="K10" s="36" t="s">
        <v>375</v>
      </c>
      <c r="L10" s="36" t="s">
        <v>796</v>
      </c>
      <c r="M10" s="36" t="s">
        <v>328</v>
      </c>
      <c r="N10" s="37">
        <v>-1947</v>
      </c>
      <c r="O10" s="36" t="s">
        <v>380</v>
      </c>
      <c r="P10" s="36" t="s">
        <v>799</v>
      </c>
      <c r="Q10" s="36" t="s">
        <v>798</v>
      </c>
      <c r="R10" s="36" t="s">
        <v>797</v>
      </c>
      <c r="S10" s="36" t="s">
        <v>328</v>
      </c>
      <c r="T10" s="36" t="s">
        <v>328</v>
      </c>
      <c r="U10" s="36" t="s">
        <v>328</v>
      </c>
      <c r="V10" s="36" t="s">
        <v>328</v>
      </c>
      <c r="W10" s="36" t="s">
        <v>367</v>
      </c>
      <c r="X10" s="36" t="s">
        <v>366</v>
      </c>
      <c r="Y10" s="38">
        <v>0</v>
      </c>
      <c r="Z10" s="36" t="s">
        <v>328</v>
      </c>
      <c r="AA10" s="38">
        <v>0</v>
      </c>
      <c r="AB10" s="36" t="s">
        <v>774</v>
      </c>
      <c r="AC10" s="36" t="s">
        <v>328</v>
      </c>
      <c r="AD10" s="40">
        <v>42767</v>
      </c>
      <c r="AE10" s="40">
        <v>42766</v>
      </c>
      <c r="AF10" s="36" t="s">
        <v>328</v>
      </c>
    </row>
    <row r="11" spans="1:34" s="36" customFormat="1" ht="12.75" x14ac:dyDescent="0.2">
      <c r="A11" s="36" t="s">
        <v>324</v>
      </c>
      <c r="B11" s="38">
        <v>7</v>
      </c>
      <c r="C11" s="36" t="s">
        <v>369</v>
      </c>
      <c r="D11" s="42">
        <v>40083</v>
      </c>
      <c r="E11" s="36" t="s">
        <v>509</v>
      </c>
      <c r="F11" s="36" t="s">
        <v>412</v>
      </c>
      <c r="G11" s="36" t="s">
        <v>328</v>
      </c>
      <c r="H11" s="36" t="s">
        <v>328</v>
      </c>
      <c r="I11" s="36" t="s">
        <v>328</v>
      </c>
      <c r="J11" s="36" t="s">
        <v>328</v>
      </c>
      <c r="K11" s="36" t="s">
        <v>375</v>
      </c>
      <c r="L11" s="36" t="s">
        <v>796</v>
      </c>
      <c r="M11" s="36" t="s">
        <v>328</v>
      </c>
      <c r="N11" s="54">
        <v>-5825</v>
      </c>
      <c r="O11" s="36" t="s">
        <v>380</v>
      </c>
      <c r="P11" s="36" t="s">
        <v>799</v>
      </c>
      <c r="Q11" s="36" t="s">
        <v>798</v>
      </c>
      <c r="R11" s="36" t="s">
        <v>797</v>
      </c>
      <c r="S11" s="36" t="s">
        <v>328</v>
      </c>
      <c r="T11" s="36" t="s">
        <v>328</v>
      </c>
      <c r="U11" s="36" t="s">
        <v>328</v>
      </c>
      <c r="V11" s="36" t="s">
        <v>328</v>
      </c>
      <c r="W11" s="36" t="s">
        <v>367</v>
      </c>
      <c r="X11" s="36" t="s">
        <v>366</v>
      </c>
      <c r="Y11" s="38">
        <v>0</v>
      </c>
      <c r="Z11" s="36" t="s">
        <v>328</v>
      </c>
      <c r="AA11" s="38">
        <v>0</v>
      </c>
      <c r="AB11" s="36" t="s">
        <v>774</v>
      </c>
      <c r="AC11" s="36" t="s">
        <v>328</v>
      </c>
      <c r="AD11" s="40">
        <v>42767</v>
      </c>
      <c r="AE11" s="40">
        <v>42766</v>
      </c>
      <c r="AF11" s="36" t="s">
        <v>328</v>
      </c>
    </row>
    <row r="12" spans="1:34" s="36" customFormat="1" ht="12.75" x14ac:dyDescent="0.2">
      <c r="A12" s="36" t="s">
        <v>323</v>
      </c>
      <c r="B12" s="38">
        <v>10</v>
      </c>
      <c r="C12" s="36" t="s">
        <v>369</v>
      </c>
      <c r="D12" s="42">
        <v>40364</v>
      </c>
      <c r="E12" s="36" t="s">
        <v>431</v>
      </c>
      <c r="F12" s="36" t="s">
        <v>412</v>
      </c>
      <c r="G12" s="36" t="s">
        <v>328</v>
      </c>
      <c r="H12" s="36" t="s">
        <v>328</v>
      </c>
      <c r="I12" s="36" t="s">
        <v>328</v>
      </c>
      <c r="J12" s="36" t="s">
        <v>328</v>
      </c>
      <c r="K12" s="36" t="s">
        <v>375</v>
      </c>
      <c r="L12" s="36" t="s">
        <v>796</v>
      </c>
      <c r="M12" s="36" t="s">
        <v>328</v>
      </c>
      <c r="N12" s="37">
        <v>-1298</v>
      </c>
      <c r="O12" s="36" t="s">
        <v>380</v>
      </c>
      <c r="P12" s="36" t="s">
        <v>799</v>
      </c>
      <c r="Q12" s="36" t="s">
        <v>798</v>
      </c>
      <c r="R12" s="36" t="s">
        <v>797</v>
      </c>
      <c r="S12" s="36" t="s">
        <v>328</v>
      </c>
      <c r="T12" s="36" t="s">
        <v>328</v>
      </c>
      <c r="U12" s="36" t="s">
        <v>328</v>
      </c>
      <c r="V12" s="36" t="s">
        <v>328</v>
      </c>
      <c r="W12" s="36" t="s">
        <v>367</v>
      </c>
      <c r="X12" s="36" t="s">
        <v>366</v>
      </c>
      <c r="Y12" s="38">
        <v>0</v>
      </c>
      <c r="Z12" s="36" t="s">
        <v>328</v>
      </c>
      <c r="AA12" s="38">
        <v>0</v>
      </c>
      <c r="AB12" s="36" t="s">
        <v>774</v>
      </c>
      <c r="AC12" s="36" t="s">
        <v>328</v>
      </c>
      <c r="AD12" s="40">
        <v>42767</v>
      </c>
      <c r="AE12" s="40">
        <v>42766</v>
      </c>
      <c r="AF12" s="36" t="s">
        <v>328</v>
      </c>
    </row>
    <row r="13" spans="1:34" s="36" customFormat="1" ht="12.75" x14ac:dyDescent="0.2">
      <c r="A13" s="36" t="s">
        <v>323</v>
      </c>
      <c r="B13" s="38">
        <v>11</v>
      </c>
      <c r="C13" s="36" t="s">
        <v>369</v>
      </c>
      <c r="D13" s="42">
        <v>40365</v>
      </c>
      <c r="E13" s="36" t="s">
        <v>430</v>
      </c>
      <c r="F13" s="36" t="s">
        <v>412</v>
      </c>
      <c r="G13" s="36" t="s">
        <v>328</v>
      </c>
      <c r="H13" s="36" t="s">
        <v>328</v>
      </c>
      <c r="I13" s="36" t="s">
        <v>328</v>
      </c>
      <c r="J13" s="36" t="s">
        <v>328</v>
      </c>
      <c r="K13" s="36" t="s">
        <v>375</v>
      </c>
      <c r="L13" s="36" t="s">
        <v>796</v>
      </c>
      <c r="M13" s="36" t="s">
        <v>328</v>
      </c>
      <c r="N13" s="37">
        <v>-1486</v>
      </c>
      <c r="O13" s="36" t="s">
        <v>380</v>
      </c>
      <c r="P13" s="36" t="s">
        <v>799</v>
      </c>
      <c r="Q13" s="36" t="s">
        <v>798</v>
      </c>
      <c r="R13" s="36" t="s">
        <v>797</v>
      </c>
      <c r="S13" s="36" t="s">
        <v>328</v>
      </c>
      <c r="T13" s="36" t="s">
        <v>328</v>
      </c>
      <c r="U13" s="36" t="s">
        <v>328</v>
      </c>
      <c r="V13" s="36" t="s">
        <v>328</v>
      </c>
      <c r="W13" s="36" t="s">
        <v>367</v>
      </c>
      <c r="X13" s="36" t="s">
        <v>366</v>
      </c>
      <c r="Y13" s="38">
        <v>0</v>
      </c>
      <c r="Z13" s="36" t="s">
        <v>328</v>
      </c>
      <c r="AA13" s="38">
        <v>0</v>
      </c>
      <c r="AB13" s="36" t="s">
        <v>774</v>
      </c>
      <c r="AC13" s="36" t="s">
        <v>328</v>
      </c>
      <c r="AD13" s="40">
        <v>42767</v>
      </c>
      <c r="AE13" s="40">
        <v>42766</v>
      </c>
      <c r="AF13" s="36" t="s">
        <v>328</v>
      </c>
    </row>
    <row r="14" spans="1:34" s="45" customFormat="1" ht="12.75" x14ac:dyDescent="0.2">
      <c r="A14" s="36" t="s">
        <v>894</v>
      </c>
      <c r="B14" s="38">
        <v>13</v>
      </c>
      <c r="C14" s="36" t="s">
        <v>369</v>
      </c>
      <c r="D14" s="42">
        <v>40472</v>
      </c>
      <c r="E14" s="36" t="s">
        <v>425</v>
      </c>
      <c r="F14" s="36" t="s">
        <v>412</v>
      </c>
      <c r="G14" s="36" t="s">
        <v>328</v>
      </c>
      <c r="H14" s="36" t="s">
        <v>328</v>
      </c>
      <c r="I14" s="36" t="s">
        <v>328</v>
      </c>
      <c r="J14" s="36" t="s">
        <v>328</v>
      </c>
      <c r="K14" s="36" t="s">
        <v>375</v>
      </c>
      <c r="L14" s="36" t="s">
        <v>796</v>
      </c>
      <c r="M14" s="36" t="s">
        <v>328</v>
      </c>
      <c r="N14" s="37">
        <v>-4686</v>
      </c>
      <c r="O14" s="36" t="s">
        <v>380</v>
      </c>
      <c r="P14" s="36" t="s">
        <v>799</v>
      </c>
      <c r="Q14" s="36" t="s">
        <v>798</v>
      </c>
      <c r="R14" s="36" t="s">
        <v>797</v>
      </c>
      <c r="S14" s="36" t="s">
        <v>328</v>
      </c>
      <c r="T14" s="36" t="s">
        <v>328</v>
      </c>
      <c r="U14" s="36" t="s">
        <v>328</v>
      </c>
      <c r="V14" s="36" t="s">
        <v>328</v>
      </c>
      <c r="W14" s="36" t="s">
        <v>367</v>
      </c>
      <c r="X14" s="36" t="s">
        <v>366</v>
      </c>
      <c r="Y14" s="38">
        <v>0</v>
      </c>
      <c r="Z14" s="36" t="s">
        <v>328</v>
      </c>
      <c r="AA14" s="38">
        <v>0</v>
      </c>
      <c r="AB14" s="36" t="s">
        <v>774</v>
      </c>
      <c r="AC14" s="36" t="s">
        <v>328</v>
      </c>
      <c r="AD14" s="40">
        <v>42767</v>
      </c>
      <c r="AE14" s="40">
        <v>42766</v>
      </c>
      <c r="AF14" s="36" t="s">
        <v>328</v>
      </c>
      <c r="AG14" s="36"/>
      <c r="AH14" s="36"/>
    </row>
    <row r="15" spans="1:34" s="36" customFormat="1" ht="12.75" x14ac:dyDescent="0.2">
      <c r="A15" s="36" t="s">
        <v>896</v>
      </c>
      <c r="B15" s="38">
        <v>2</v>
      </c>
      <c r="C15" s="36" t="s">
        <v>369</v>
      </c>
      <c r="D15" s="42">
        <v>40328</v>
      </c>
      <c r="E15" s="36" t="s">
        <v>429</v>
      </c>
      <c r="F15" s="36" t="s">
        <v>412</v>
      </c>
      <c r="G15" s="36" t="s">
        <v>328</v>
      </c>
      <c r="H15" s="36" t="s">
        <v>328</v>
      </c>
      <c r="I15" s="36" t="s">
        <v>328</v>
      </c>
      <c r="J15" s="36" t="s">
        <v>328</v>
      </c>
      <c r="K15" s="36" t="s">
        <v>375</v>
      </c>
      <c r="L15" s="36" t="s">
        <v>782</v>
      </c>
      <c r="M15" s="36" t="s">
        <v>328</v>
      </c>
      <c r="N15" s="37">
        <v>-44742.64</v>
      </c>
      <c r="O15" s="36" t="s">
        <v>380</v>
      </c>
      <c r="P15" s="36" t="s">
        <v>785</v>
      </c>
      <c r="Q15" s="36" t="s">
        <v>784</v>
      </c>
      <c r="R15" s="36" t="s">
        <v>783</v>
      </c>
      <c r="S15" s="36" t="s">
        <v>328</v>
      </c>
      <c r="T15" s="36" t="s">
        <v>328</v>
      </c>
      <c r="U15" s="36" t="s">
        <v>328</v>
      </c>
      <c r="V15" s="36" t="s">
        <v>328</v>
      </c>
      <c r="W15" s="36" t="s">
        <v>367</v>
      </c>
      <c r="X15" s="36" t="s">
        <v>366</v>
      </c>
      <c r="Y15" s="38">
        <v>0</v>
      </c>
      <c r="Z15" s="36" t="s">
        <v>328</v>
      </c>
      <c r="AA15" s="38">
        <v>0</v>
      </c>
      <c r="AB15" s="36" t="s">
        <v>365</v>
      </c>
      <c r="AC15" s="36" t="s">
        <v>328</v>
      </c>
      <c r="AD15" s="40">
        <v>42759</v>
      </c>
      <c r="AE15" s="40">
        <v>42735</v>
      </c>
      <c r="AF15" s="36" t="s">
        <v>328</v>
      </c>
    </row>
    <row r="16" spans="1:34" s="36" customFormat="1" ht="12.75" x14ac:dyDescent="0.2">
      <c r="A16" s="36" t="s">
        <v>325</v>
      </c>
      <c r="B16" s="38">
        <v>4</v>
      </c>
      <c r="C16" s="36" t="s">
        <v>369</v>
      </c>
      <c r="D16" s="42">
        <v>40075</v>
      </c>
      <c r="E16" s="36" t="s">
        <v>418</v>
      </c>
      <c r="F16" s="36" t="s">
        <v>419</v>
      </c>
      <c r="G16" s="36" t="s">
        <v>328</v>
      </c>
      <c r="H16" s="36" t="s">
        <v>328</v>
      </c>
      <c r="I16" s="36" t="s">
        <v>328</v>
      </c>
      <c r="J16" s="36" t="s">
        <v>328</v>
      </c>
      <c r="K16" s="36" t="s">
        <v>449</v>
      </c>
      <c r="L16" s="36" t="s">
        <v>655</v>
      </c>
      <c r="M16" s="36" t="s">
        <v>503</v>
      </c>
      <c r="N16" s="37">
        <v>-73903.199999999997</v>
      </c>
      <c r="O16" s="36" t="s">
        <v>376</v>
      </c>
      <c r="P16" s="36" t="s">
        <v>656</v>
      </c>
      <c r="Q16" s="36" t="s">
        <v>529</v>
      </c>
      <c r="R16" s="36" t="s">
        <v>646</v>
      </c>
      <c r="S16" s="36" t="s">
        <v>9</v>
      </c>
      <c r="T16" s="36" t="s">
        <v>328</v>
      </c>
      <c r="U16" s="36" t="s">
        <v>553</v>
      </c>
      <c r="V16" s="36" t="s">
        <v>328</v>
      </c>
      <c r="W16" s="36" t="s">
        <v>367</v>
      </c>
      <c r="X16" s="36" t="s">
        <v>366</v>
      </c>
      <c r="Y16" s="38">
        <v>0</v>
      </c>
      <c r="Z16" s="36" t="s">
        <v>328</v>
      </c>
      <c r="AA16" s="38">
        <v>0</v>
      </c>
      <c r="AB16" s="36" t="s">
        <v>374</v>
      </c>
      <c r="AC16" s="36" t="s">
        <v>328</v>
      </c>
      <c r="AD16" s="40">
        <v>42612</v>
      </c>
      <c r="AE16" s="40">
        <v>42582</v>
      </c>
      <c r="AF16" s="36" t="s">
        <v>645</v>
      </c>
    </row>
    <row r="17" spans="1:32" s="36" customFormat="1" ht="12.75" x14ac:dyDescent="0.2">
      <c r="A17" s="36" t="s">
        <v>325</v>
      </c>
      <c r="B17" s="38">
        <v>1</v>
      </c>
      <c r="C17" s="36" t="s">
        <v>369</v>
      </c>
      <c r="D17" s="42">
        <v>40071</v>
      </c>
      <c r="E17" s="36" t="s">
        <v>421</v>
      </c>
      <c r="F17" s="36" t="s">
        <v>412</v>
      </c>
      <c r="G17" s="36" t="s">
        <v>328</v>
      </c>
      <c r="H17" s="36" t="s">
        <v>328</v>
      </c>
      <c r="I17" s="36" t="s">
        <v>328</v>
      </c>
      <c r="J17" s="36" t="s">
        <v>328</v>
      </c>
      <c r="K17" s="36" t="s">
        <v>447</v>
      </c>
      <c r="L17" s="36" t="s">
        <v>778</v>
      </c>
      <c r="M17" s="36" t="s">
        <v>328</v>
      </c>
      <c r="N17" s="37">
        <v>35640</v>
      </c>
      <c r="O17" s="36" t="s">
        <v>380</v>
      </c>
      <c r="P17" s="36" t="s">
        <v>780</v>
      </c>
      <c r="Q17" s="36" t="s">
        <v>779</v>
      </c>
      <c r="R17" s="36" t="s">
        <v>328</v>
      </c>
      <c r="S17" s="36" t="s">
        <v>9</v>
      </c>
      <c r="T17" s="36" t="s">
        <v>769</v>
      </c>
      <c r="U17" s="36" t="s">
        <v>336</v>
      </c>
      <c r="V17" s="36" t="s">
        <v>328</v>
      </c>
      <c r="W17" s="36" t="s">
        <v>367</v>
      </c>
      <c r="X17" s="36" t="s">
        <v>366</v>
      </c>
      <c r="Y17" s="38">
        <v>0</v>
      </c>
      <c r="Z17" s="36" t="s">
        <v>328</v>
      </c>
      <c r="AA17" s="38">
        <v>0</v>
      </c>
      <c r="AB17" s="36" t="s">
        <v>374</v>
      </c>
      <c r="AC17" s="36" t="s">
        <v>328</v>
      </c>
      <c r="AD17" s="40">
        <v>42759</v>
      </c>
      <c r="AE17" s="40">
        <v>42735</v>
      </c>
      <c r="AF17" s="36" t="s">
        <v>328</v>
      </c>
    </row>
    <row r="18" spans="1:32" s="36" customFormat="1" ht="12.75" x14ac:dyDescent="0.2">
      <c r="A18" s="36" t="s">
        <v>325</v>
      </c>
      <c r="B18" s="38">
        <v>1</v>
      </c>
      <c r="C18" s="36" t="s">
        <v>369</v>
      </c>
      <c r="D18" s="42">
        <v>40071</v>
      </c>
      <c r="E18" s="36" t="s">
        <v>421</v>
      </c>
      <c r="F18" s="36" t="s">
        <v>412</v>
      </c>
      <c r="G18" s="36" t="s">
        <v>328</v>
      </c>
      <c r="H18" s="36" t="s">
        <v>328</v>
      </c>
      <c r="I18" s="36" t="s">
        <v>328</v>
      </c>
      <c r="J18" s="36" t="s">
        <v>328</v>
      </c>
      <c r="K18" s="36" t="s">
        <v>447</v>
      </c>
      <c r="L18" s="36" t="s">
        <v>775</v>
      </c>
      <c r="M18" s="36" t="s">
        <v>328</v>
      </c>
      <c r="N18" s="37">
        <v>12500</v>
      </c>
      <c r="O18" s="36" t="s">
        <v>380</v>
      </c>
      <c r="P18" s="36" t="s">
        <v>777</v>
      </c>
      <c r="Q18" s="36" t="s">
        <v>776</v>
      </c>
      <c r="R18" s="36" t="s">
        <v>328</v>
      </c>
      <c r="S18" s="36" t="s">
        <v>9</v>
      </c>
      <c r="T18" s="36" t="s">
        <v>770</v>
      </c>
      <c r="U18" s="36" t="s">
        <v>156</v>
      </c>
      <c r="V18" s="36" t="s">
        <v>328</v>
      </c>
      <c r="W18" s="36" t="s">
        <v>367</v>
      </c>
      <c r="X18" s="36" t="s">
        <v>366</v>
      </c>
      <c r="Y18" s="38">
        <v>0</v>
      </c>
      <c r="Z18" s="36" t="s">
        <v>328</v>
      </c>
      <c r="AA18" s="38">
        <v>0</v>
      </c>
      <c r="AB18" s="36" t="s">
        <v>379</v>
      </c>
      <c r="AC18" s="36" t="s">
        <v>328</v>
      </c>
      <c r="AD18" s="40">
        <v>42765</v>
      </c>
      <c r="AE18" s="40">
        <v>42735</v>
      </c>
      <c r="AF18" s="36" t="s">
        <v>328</v>
      </c>
    </row>
    <row r="19" spans="1:32" s="36" customFormat="1" ht="12.75" x14ac:dyDescent="0.2">
      <c r="A19" s="36" t="s">
        <v>325</v>
      </c>
      <c r="B19" s="38">
        <v>3</v>
      </c>
      <c r="C19" s="36" t="s">
        <v>369</v>
      </c>
      <c r="D19" s="42">
        <v>40076</v>
      </c>
      <c r="E19" s="36" t="s">
        <v>446</v>
      </c>
      <c r="F19" s="36" t="s">
        <v>412</v>
      </c>
      <c r="G19" s="36" t="s">
        <v>328</v>
      </c>
      <c r="H19" s="36" t="s">
        <v>328</v>
      </c>
      <c r="I19" s="36" t="s">
        <v>328</v>
      </c>
      <c r="J19" s="36" t="s">
        <v>328</v>
      </c>
      <c r="K19" s="36" t="s">
        <v>447</v>
      </c>
      <c r="L19" s="36" t="s">
        <v>747</v>
      </c>
      <c r="M19" s="36" t="s">
        <v>328</v>
      </c>
      <c r="N19" s="37">
        <v>-77835</v>
      </c>
      <c r="O19" s="36" t="s">
        <v>373</v>
      </c>
      <c r="P19" s="36" t="s">
        <v>751</v>
      </c>
      <c r="Q19" s="36" t="s">
        <v>749</v>
      </c>
      <c r="R19" s="36" t="s">
        <v>328</v>
      </c>
      <c r="S19" s="36" t="s">
        <v>750</v>
      </c>
      <c r="T19" s="36" t="s">
        <v>328</v>
      </c>
      <c r="U19" s="36" t="s">
        <v>328</v>
      </c>
      <c r="V19" s="36" t="s">
        <v>328</v>
      </c>
      <c r="W19" s="36" t="s">
        <v>367</v>
      </c>
      <c r="X19" s="36" t="s">
        <v>366</v>
      </c>
      <c r="Y19" s="38">
        <v>0</v>
      </c>
      <c r="Z19" s="36" t="s">
        <v>328</v>
      </c>
      <c r="AA19" s="38">
        <v>0</v>
      </c>
      <c r="AB19" s="36" t="s">
        <v>748</v>
      </c>
      <c r="AC19" s="36" t="s">
        <v>328</v>
      </c>
      <c r="AD19" s="40">
        <v>42684</v>
      </c>
      <c r="AE19" s="40">
        <v>42684</v>
      </c>
      <c r="AF19" s="36" t="s">
        <v>328</v>
      </c>
    </row>
    <row r="20" spans="1:32" s="36" customFormat="1" ht="12.75" x14ac:dyDescent="0.2">
      <c r="A20" s="36" t="s">
        <v>325</v>
      </c>
      <c r="B20" s="38">
        <v>1</v>
      </c>
      <c r="C20" s="36" t="s">
        <v>369</v>
      </c>
      <c r="D20" s="42">
        <v>40076</v>
      </c>
      <c r="E20" s="36" t="s">
        <v>446</v>
      </c>
      <c r="F20" s="36" t="s">
        <v>419</v>
      </c>
      <c r="G20" s="36" t="s">
        <v>328</v>
      </c>
      <c r="H20" s="36" t="s">
        <v>328</v>
      </c>
      <c r="I20" s="36" t="s">
        <v>328</v>
      </c>
      <c r="J20" s="36" t="s">
        <v>328</v>
      </c>
      <c r="K20" s="36" t="s">
        <v>371</v>
      </c>
      <c r="L20" s="36" t="s">
        <v>636</v>
      </c>
      <c r="M20" s="36" t="s">
        <v>328</v>
      </c>
      <c r="N20" s="37">
        <v>9908.65</v>
      </c>
      <c r="O20" s="36" t="s">
        <v>378</v>
      </c>
      <c r="P20" s="36" t="s">
        <v>501</v>
      </c>
      <c r="Q20" s="36" t="s">
        <v>328</v>
      </c>
      <c r="R20" s="36" t="s">
        <v>328</v>
      </c>
      <c r="S20" s="36" t="s">
        <v>328</v>
      </c>
      <c r="T20" s="36" t="s">
        <v>328</v>
      </c>
      <c r="U20" s="36" t="s">
        <v>368</v>
      </c>
      <c r="V20" s="36" t="s">
        <v>372</v>
      </c>
      <c r="W20" s="36" t="s">
        <v>367</v>
      </c>
      <c r="X20" s="36" t="s">
        <v>366</v>
      </c>
      <c r="Y20" s="38">
        <v>0</v>
      </c>
      <c r="Z20" s="36" t="s">
        <v>328</v>
      </c>
      <c r="AA20" s="38">
        <v>0</v>
      </c>
      <c r="AB20" s="36" t="s">
        <v>370</v>
      </c>
      <c r="AC20" s="36" t="s">
        <v>328</v>
      </c>
      <c r="AD20" s="40">
        <v>42578</v>
      </c>
      <c r="AE20" s="40">
        <v>42578</v>
      </c>
      <c r="AF20" s="36" t="s">
        <v>328</v>
      </c>
    </row>
    <row r="23" spans="1:32" s="36" customFormat="1" ht="12.75" x14ac:dyDescent="0.2">
      <c r="K23" s="36" t="s">
        <v>449</v>
      </c>
      <c r="N23" s="41">
        <f t="shared" ref="N23:N30" si="0">SUMIF($K$2:$K$21,$K23,$N$2:$N$21)</f>
        <v>-73903.199999999997</v>
      </c>
    </row>
    <row r="24" spans="1:32" s="36" customFormat="1" ht="12.75" x14ac:dyDescent="0.2">
      <c r="K24" s="36" t="s">
        <v>375</v>
      </c>
      <c r="N24" s="41">
        <f t="shared" si="0"/>
        <v>-96841.64</v>
      </c>
    </row>
    <row r="25" spans="1:32" s="36" customFormat="1" ht="12.75" x14ac:dyDescent="0.2">
      <c r="K25" s="36" t="s">
        <v>447</v>
      </c>
      <c r="N25" s="41">
        <f t="shared" si="0"/>
        <v>-29695</v>
      </c>
    </row>
    <row r="26" spans="1:32" s="36" customFormat="1" ht="12.75" x14ac:dyDescent="0.2">
      <c r="K26" s="36" t="s">
        <v>773</v>
      </c>
      <c r="N26" s="41">
        <f t="shared" si="0"/>
        <v>0</v>
      </c>
    </row>
    <row r="27" spans="1:32" s="36" customFormat="1" ht="12.75" x14ac:dyDescent="0.2">
      <c r="K27" s="36" t="s">
        <v>377</v>
      </c>
      <c r="N27" s="41">
        <f t="shared" si="0"/>
        <v>0</v>
      </c>
    </row>
    <row r="28" spans="1:32" s="36" customFormat="1" ht="12.75" x14ac:dyDescent="0.2">
      <c r="K28" s="36" t="s">
        <v>371</v>
      </c>
      <c r="N28" s="46">
        <f t="shared" si="0"/>
        <v>9908.65</v>
      </c>
    </row>
    <row r="29" spans="1:32" s="36" customFormat="1" ht="12.75" x14ac:dyDescent="0.2">
      <c r="K29" s="36" t="s">
        <v>526</v>
      </c>
      <c r="N29" s="41">
        <f t="shared" si="0"/>
        <v>0</v>
      </c>
    </row>
    <row r="30" spans="1:32" s="36" customFormat="1" ht="12.75" x14ac:dyDescent="0.2">
      <c r="K30" s="53" t="s">
        <v>331</v>
      </c>
      <c r="N30" s="43">
        <f t="shared" si="0"/>
        <v>0</v>
      </c>
    </row>
    <row r="31" spans="1:32" s="36" customFormat="1" x14ac:dyDescent="0.25">
      <c r="K31" s="52" t="s">
        <v>327</v>
      </c>
      <c r="N31" s="41">
        <f>SUM(N2:N21)</f>
        <v>-190531.19</v>
      </c>
      <c r="P31" s="36" t="s">
        <v>901</v>
      </c>
    </row>
    <row r="32" spans="1:32" s="36" customFormat="1" ht="15.75" thickBot="1" x14ac:dyDescent="0.3">
      <c r="K32" s="47" t="s">
        <v>331</v>
      </c>
      <c r="L32" s="48"/>
      <c r="M32" s="48"/>
      <c r="N32" s="49">
        <f>+'fact &amp;verplicht. audit niet mee'!H183-N30</f>
        <v>20858118.369999997</v>
      </c>
      <c r="O32" s="47"/>
      <c r="P32" s="47" t="s">
        <v>900</v>
      </c>
    </row>
    <row r="33" spans="2:20" s="36" customFormat="1" ht="15.75" thickTop="1" x14ac:dyDescent="0.25">
      <c r="K33" s="36" t="s">
        <v>899</v>
      </c>
      <c r="L33"/>
      <c r="M33"/>
      <c r="N33" s="37">
        <f>+N31+N32</f>
        <v>20667587.179999996</v>
      </c>
      <c r="P33" s="36" t="s">
        <v>902</v>
      </c>
    </row>
    <row r="36" spans="2:20" s="65" customFormat="1" x14ac:dyDescent="0.25">
      <c r="B36" s="55"/>
      <c r="C36" s="55"/>
      <c r="D36" s="55"/>
      <c r="E36" s="55"/>
      <c r="F36" s="55"/>
      <c r="G36" s="55"/>
      <c r="I36" s="55"/>
      <c r="J36" s="55"/>
      <c r="K36" s="55"/>
      <c r="L36" s="55"/>
      <c r="M36" s="55"/>
      <c r="N36" s="67"/>
      <c r="O36" s="55"/>
      <c r="P36" s="66"/>
      <c r="Q36" s="55"/>
      <c r="R36" s="55"/>
      <c r="S36" s="55"/>
      <c r="T36" s="55"/>
    </row>
  </sheetData>
  <autoFilter ref="A1:AH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6"/>
  <sheetViews>
    <sheetView tabSelected="1" view="pageLayout" zoomScaleNormal="100" workbookViewId="0"/>
  </sheetViews>
  <sheetFormatPr defaultRowHeight="15" x14ac:dyDescent="0.25"/>
  <cols>
    <col min="1" max="1" width="91.7109375" bestFit="1" customWidth="1"/>
    <col min="2" max="2" width="10.140625" bestFit="1" customWidth="1"/>
    <col min="3" max="3" width="9.140625" bestFit="1" customWidth="1"/>
    <col min="4" max="4" width="10.140625" bestFit="1" customWidth="1"/>
    <col min="5" max="6" width="9.5703125" bestFit="1" customWidth="1"/>
    <col min="7" max="7" width="13.7109375" bestFit="1" customWidth="1"/>
    <col min="8" max="8" width="9.140625" bestFit="1" customWidth="1"/>
    <col min="9" max="9" width="10.140625" bestFit="1" customWidth="1"/>
  </cols>
  <sheetData>
    <row r="1" spans="1:9" x14ac:dyDescent="0.25">
      <c r="A1" s="76" t="s">
        <v>1102</v>
      </c>
    </row>
    <row r="2" spans="1:9" x14ac:dyDescent="0.25">
      <c r="B2" s="55" t="s">
        <v>312</v>
      </c>
      <c r="C2" s="55" t="s">
        <v>1081</v>
      </c>
      <c r="D2" s="55" t="s">
        <v>1057</v>
      </c>
      <c r="E2" s="55" t="s">
        <v>1093</v>
      </c>
      <c r="F2" s="55" t="s">
        <v>1092</v>
      </c>
      <c r="G2" s="55" t="s">
        <v>1090</v>
      </c>
      <c r="H2" s="55" t="s">
        <v>1072</v>
      </c>
      <c r="I2" s="55" t="s">
        <v>327</v>
      </c>
    </row>
    <row r="3" spans="1:9" x14ac:dyDescent="0.25">
      <c r="A3" s="18" t="s">
        <v>152</v>
      </c>
      <c r="B3" s="13">
        <v>35000</v>
      </c>
      <c r="C3" s="13"/>
      <c r="D3" s="13"/>
      <c r="E3" s="13"/>
      <c r="F3" s="13"/>
      <c r="G3" s="13"/>
      <c r="H3" s="13"/>
      <c r="I3" s="13">
        <v>35000</v>
      </c>
    </row>
    <row r="4" spans="1:9" x14ac:dyDescent="0.25">
      <c r="A4" s="81" t="s">
        <v>968</v>
      </c>
      <c r="B4" s="13">
        <v>35000</v>
      </c>
      <c r="C4" s="13"/>
      <c r="D4" s="13"/>
      <c r="E4" s="13"/>
      <c r="F4" s="13"/>
      <c r="G4" s="13"/>
      <c r="H4" s="13"/>
      <c r="I4" s="13">
        <v>35000</v>
      </c>
    </row>
    <row r="5" spans="1:9" x14ac:dyDescent="0.25">
      <c r="A5" s="18" t="s">
        <v>926</v>
      </c>
      <c r="B5" s="13">
        <v>5500</v>
      </c>
      <c r="C5" s="13"/>
      <c r="D5" s="13"/>
      <c r="E5" s="13"/>
      <c r="F5" s="13"/>
      <c r="G5" s="13"/>
      <c r="H5" s="13"/>
      <c r="I5" s="13">
        <v>5500</v>
      </c>
    </row>
    <row r="6" spans="1:9" x14ac:dyDescent="0.25">
      <c r="A6" s="81" t="s">
        <v>990</v>
      </c>
      <c r="B6" s="13">
        <v>5500</v>
      </c>
      <c r="C6" s="13"/>
      <c r="D6" s="13"/>
      <c r="E6" s="13"/>
      <c r="F6" s="13"/>
      <c r="G6" s="13"/>
      <c r="H6" s="13"/>
      <c r="I6" s="13">
        <v>5500</v>
      </c>
    </row>
    <row r="7" spans="1:9" x14ac:dyDescent="0.25">
      <c r="A7" s="18" t="s">
        <v>946</v>
      </c>
      <c r="B7" s="13">
        <v>65350</v>
      </c>
      <c r="C7" s="13"/>
      <c r="D7" s="13"/>
      <c r="E7" s="13"/>
      <c r="F7" s="13"/>
      <c r="G7" s="13"/>
      <c r="H7" s="13"/>
      <c r="I7" s="13">
        <v>65350</v>
      </c>
    </row>
    <row r="8" spans="1:9" x14ac:dyDescent="0.25">
      <c r="A8" s="81" t="s">
        <v>1053</v>
      </c>
      <c r="B8" s="13">
        <v>50350</v>
      </c>
      <c r="C8" s="13"/>
      <c r="D8" s="13"/>
      <c r="E8" s="13"/>
      <c r="F8" s="13"/>
      <c r="G8" s="13"/>
      <c r="H8" s="13"/>
      <c r="I8" s="13">
        <v>50350</v>
      </c>
    </row>
    <row r="9" spans="1:9" x14ac:dyDescent="0.25">
      <c r="A9" s="81" t="s">
        <v>1036</v>
      </c>
      <c r="B9" s="13">
        <v>15000</v>
      </c>
      <c r="C9" s="13"/>
      <c r="D9" s="13"/>
      <c r="E9" s="13"/>
      <c r="F9" s="13"/>
      <c r="G9" s="13"/>
      <c r="H9" s="13"/>
      <c r="I9" s="13">
        <v>15000</v>
      </c>
    </row>
    <row r="10" spans="1:9" x14ac:dyDescent="0.25">
      <c r="A10" s="18" t="s">
        <v>211</v>
      </c>
      <c r="B10" s="13">
        <v>143000</v>
      </c>
      <c r="C10" s="13"/>
      <c r="D10" s="13"/>
      <c r="E10" s="13"/>
      <c r="F10" s="13"/>
      <c r="G10" s="13"/>
      <c r="H10" s="13"/>
      <c r="I10" s="13">
        <v>143000</v>
      </c>
    </row>
    <row r="11" spans="1:9" x14ac:dyDescent="0.25">
      <c r="A11" s="81" t="s">
        <v>987</v>
      </c>
      <c r="B11" s="13">
        <v>42000</v>
      </c>
      <c r="C11" s="13"/>
      <c r="D11" s="13"/>
      <c r="E11" s="13"/>
      <c r="F11" s="13"/>
      <c r="G11" s="13"/>
      <c r="H11" s="13"/>
      <c r="I11" s="13">
        <v>42000</v>
      </c>
    </row>
    <row r="12" spans="1:9" x14ac:dyDescent="0.25">
      <c r="A12" s="81" t="s">
        <v>1056</v>
      </c>
      <c r="B12" s="13">
        <v>90000</v>
      </c>
      <c r="C12" s="13"/>
      <c r="D12" s="13"/>
      <c r="E12" s="13"/>
      <c r="F12" s="13"/>
      <c r="G12" s="13"/>
      <c r="H12" s="13"/>
      <c r="I12" s="13">
        <v>90000</v>
      </c>
    </row>
    <row r="13" spans="1:9" x14ac:dyDescent="0.25">
      <c r="A13" s="81" t="s">
        <v>1044</v>
      </c>
      <c r="B13" s="13">
        <v>11000</v>
      </c>
      <c r="C13" s="13"/>
      <c r="D13" s="13"/>
      <c r="E13" s="13"/>
      <c r="F13" s="13"/>
      <c r="G13" s="13"/>
      <c r="H13" s="13"/>
      <c r="I13" s="13">
        <v>11000</v>
      </c>
    </row>
    <row r="14" spans="1:9" x14ac:dyDescent="0.25">
      <c r="A14" s="18" t="s">
        <v>890</v>
      </c>
      <c r="B14" s="13">
        <v>21939</v>
      </c>
      <c r="C14" s="13"/>
      <c r="D14" s="13"/>
      <c r="E14" s="13"/>
      <c r="F14" s="13"/>
      <c r="G14" s="13"/>
      <c r="H14" s="13"/>
      <c r="I14" s="13">
        <v>21939</v>
      </c>
    </row>
    <row r="15" spans="1:9" x14ac:dyDescent="0.25">
      <c r="A15" s="81" t="s">
        <v>963</v>
      </c>
      <c r="B15" s="13">
        <v>21939</v>
      </c>
      <c r="C15" s="13"/>
      <c r="D15" s="13"/>
      <c r="E15" s="13"/>
      <c r="F15" s="13"/>
      <c r="G15" s="13"/>
      <c r="H15" s="13"/>
      <c r="I15" s="13">
        <v>21939</v>
      </c>
    </row>
    <row r="16" spans="1:9" x14ac:dyDescent="0.25">
      <c r="A16" s="18" t="s">
        <v>139</v>
      </c>
      <c r="B16" s="13">
        <v>24999</v>
      </c>
      <c r="C16" s="13"/>
      <c r="D16" s="13"/>
      <c r="E16" s="13"/>
      <c r="F16" s="13"/>
      <c r="G16" s="13"/>
      <c r="H16" s="13"/>
      <c r="I16" s="13">
        <v>24999</v>
      </c>
    </row>
    <row r="17" spans="1:9" x14ac:dyDescent="0.25">
      <c r="A17" s="81" t="s">
        <v>965</v>
      </c>
      <c r="B17" s="13">
        <v>24999</v>
      </c>
      <c r="C17" s="13"/>
      <c r="D17" s="13"/>
      <c r="E17" s="13"/>
      <c r="F17" s="13"/>
      <c r="G17" s="13"/>
      <c r="H17" s="13"/>
      <c r="I17" s="13">
        <v>24999</v>
      </c>
    </row>
    <row r="18" spans="1:9" x14ac:dyDescent="0.25">
      <c r="A18" s="18" t="s">
        <v>938</v>
      </c>
      <c r="B18" s="13">
        <v>1350</v>
      </c>
      <c r="C18" s="13"/>
      <c r="D18" s="13"/>
      <c r="E18" s="13"/>
      <c r="F18" s="13"/>
      <c r="G18" s="13"/>
      <c r="H18" s="13"/>
      <c r="I18" s="13">
        <v>1350</v>
      </c>
    </row>
    <row r="19" spans="1:9" x14ac:dyDescent="0.25">
      <c r="A19" s="81" t="s">
        <v>1012</v>
      </c>
      <c r="B19" s="13">
        <v>1350</v>
      </c>
      <c r="C19" s="13"/>
      <c r="D19" s="13"/>
      <c r="E19" s="13"/>
      <c r="F19" s="13"/>
      <c r="G19" s="13"/>
      <c r="H19" s="13"/>
      <c r="I19" s="13">
        <v>1350</v>
      </c>
    </row>
    <row r="20" spans="1:9" x14ac:dyDescent="0.25">
      <c r="A20" s="18" t="s">
        <v>634</v>
      </c>
      <c r="B20" s="13">
        <v>4216795</v>
      </c>
      <c r="C20" s="13"/>
      <c r="D20" s="13"/>
      <c r="E20" s="13"/>
      <c r="F20" s="13"/>
      <c r="G20" s="13"/>
      <c r="H20" s="13"/>
      <c r="I20" s="13">
        <v>4216795</v>
      </c>
    </row>
    <row r="21" spans="1:9" x14ac:dyDescent="0.25">
      <c r="A21" s="81" t="s">
        <v>906</v>
      </c>
      <c r="B21" s="13">
        <v>729391</v>
      </c>
      <c r="C21" s="13"/>
      <c r="D21" s="13"/>
      <c r="E21" s="13"/>
      <c r="F21" s="13"/>
      <c r="G21" s="13"/>
      <c r="H21" s="13"/>
      <c r="I21" s="13">
        <v>729391</v>
      </c>
    </row>
    <row r="22" spans="1:9" x14ac:dyDescent="0.25">
      <c r="A22" s="81" t="s">
        <v>1013</v>
      </c>
      <c r="B22" s="13">
        <v>729392</v>
      </c>
      <c r="C22" s="13"/>
      <c r="D22" s="13"/>
      <c r="E22" s="13"/>
      <c r="F22" s="13"/>
      <c r="G22" s="13"/>
      <c r="H22" s="13"/>
      <c r="I22" s="13">
        <v>729392</v>
      </c>
    </row>
    <row r="23" spans="1:9" x14ac:dyDescent="0.25">
      <c r="A23" s="81" t="s">
        <v>1032</v>
      </c>
      <c r="B23" s="13">
        <v>8012</v>
      </c>
      <c r="C23" s="13"/>
      <c r="D23" s="13"/>
      <c r="E23" s="13"/>
      <c r="F23" s="13"/>
      <c r="G23" s="13"/>
      <c r="H23" s="13"/>
      <c r="I23" s="13">
        <v>8012</v>
      </c>
    </row>
    <row r="24" spans="1:9" x14ac:dyDescent="0.25">
      <c r="A24" s="81" t="s">
        <v>1014</v>
      </c>
      <c r="B24" s="13">
        <v>2750000</v>
      </c>
      <c r="C24" s="13"/>
      <c r="D24" s="13"/>
      <c r="E24" s="13"/>
      <c r="F24" s="13"/>
      <c r="G24" s="13"/>
      <c r="H24" s="13"/>
      <c r="I24" s="13">
        <v>2750000</v>
      </c>
    </row>
    <row r="25" spans="1:9" x14ac:dyDescent="0.25">
      <c r="A25" s="18" t="s">
        <v>1087</v>
      </c>
      <c r="B25" s="13"/>
      <c r="C25" s="13"/>
      <c r="D25" s="13"/>
      <c r="E25" s="13"/>
      <c r="F25" s="13"/>
      <c r="G25" s="13">
        <v>45000</v>
      </c>
      <c r="H25" s="13"/>
      <c r="I25" s="13">
        <v>45000</v>
      </c>
    </row>
    <row r="26" spans="1:9" x14ac:dyDescent="0.25">
      <c r="A26" s="81" t="s">
        <v>1089</v>
      </c>
      <c r="B26" s="13"/>
      <c r="C26" s="13"/>
      <c r="D26" s="13"/>
      <c r="E26" s="13"/>
      <c r="F26" s="13"/>
      <c r="G26" s="13">
        <v>45000</v>
      </c>
      <c r="H26" s="13"/>
      <c r="I26" s="13">
        <v>45000</v>
      </c>
    </row>
    <row r="27" spans="1:9" x14ac:dyDescent="0.25">
      <c r="A27" s="18" t="s">
        <v>134</v>
      </c>
      <c r="B27" s="13">
        <v>40000</v>
      </c>
      <c r="C27" s="13"/>
      <c r="D27" s="13"/>
      <c r="E27" s="13"/>
      <c r="F27" s="13"/>
      <c r="G27" s="13"/>
      <c r="H27" s="13"/>
      <c r="I27" s="13">
        <v>40000</v>
      </c>
    </row>
    <row r="28" spans="1:9" x14ac:dyDescent="0.25">
      <c r="A28" s="81" t="s">
        <v>982</v>
      </c>
      <c r="B28" s="13">
        <v>40000</v>
      </c>
      <c r="C28" s="13"/>
      <c r="D28" s="13"/>
      <c r="E28" s="13"/>
      <c r="F28" s="13"/>
      <c r="G28" s="13"/>
      <c r="H28" s="13"/>
      <c r="I28" s="13">
        <v>40000</v>
      </c>
    </row>
    <row r="29" spans="1:9" x14ac:dyDescent="0.25">
      <c r="A29" s="18" t="s">
        <v>1095</v>
      </c>
      <c r="B29" s="13">
        <v>124420</v>
      </c>
      <c r="C29" s="13"/>
      <c r="D29" s="13"/>
      <c r="E29" s="13"/>
      <c r="F29" s="13"/>
      <c r="G29" s="13"/>
      <c r="H29" s="13"/>
      <c r="I29" s="13">
        <v>124420</v>
      </c>
    </row>
    <row r="30" spans="1:9" x14ac:dyDescent="0.25">
      <c r="A30" s="81" t="s">
        <v>1096</v>
      </c>
      <c r="B30" s="13">
        <v>124420</v>
      </c>
      <c r="C30" s="13"/>
      <c r="D30" s="13"/>
      <c r="E30" s="13"/>
      <c r="F30" s="13"/>
      <c r="G30" s="13"/>
      <c r="H30" s="13"/>
      <c r="I30" s="13">
        <v>124420</v>
      </c>
    </row>
    <row r="31" spans="1:9" x14ac:dyDescent="0.25">
      <c r="A31" s="18" t="s">
        <v>934</v>
      </c>
      <c r="B31" s="13">
        <v>5000</v>
      </c>
      <c r="C31" s="13"/>
      <c r="D31" s="13"/>
      <c r="E31" s="13"/>
      <c r="F31" s="13"/>
      <c r="G31" s="13"/>
      <c r="H31" s="13"/>
      <c r="I31" s="13">
        <v>5000</v>
      </c>
    </row>
    <row r="32" spans="1:9" x14ac:dyDescent="0.25">
      <c r="A32" s="81" t="s">
        <v>1000</v>
      </c>
      <c r="B32" s="13">
        <v>5000</v>
      </c>
      <c r="C32" s="13"/>
      <c r="D32" s="13"/>
      <c r="E32" s="13"/>
      <c r="F32" s="13"/>
      <c r="G32" s="13"/>
      <c r="H32" s="13"/>
      <c r="I32" s="13">
        <v>5000</v>
      </c>
    </row>
    <row r="33" spans="1:9" x14ac:dyDescent="0.25">
      <c r="A33" s="18" t="s">
        <v>921</v>
      </c>
      <c r="B33" s="13">
        <v>10544</v>
      </c>
      <c r="C33" s="13"/>
      <c r="D33" s="13"/>
      <c r="E33" s="13"/>
      <c r="F33" s="13"/>
      <c r="G33" s="13"/>
      <c r="H33" s="13"/>
      <c r="I33" s="13">
        <v>10544</v>
      </c>
    </row>
    <row r="34" spans="1:9" x14ac:dyDescent="0.25">
      <c r="A34" s="81" t="s">
        <v>976</v>
      </c>
      <c r="B34" s="13">
        <v>10544</v>
      </c>
      <c r="C34" s="13"/>
      <c r="D34" s="13"/>
      <c r="E34" s="13"/>
      <c r="F34" s="13"/>
      <c r="G34" s="13"/>
      <c r="H34" s="13"/>
      <c r="I34" s="13">
        <v>10544</v>
      </c>
    </row>
    <row r="35" spans="1:9" x14ac:dyDescent="0.25">
      <c r="A35" s="18" t="s">
        <v>1073</v>
      </c>
      <c r="B35" s="13"/>
      <c r="C35" s="13"/>
      <c r="D35" s="13"/>
      <c r="E35" s="13"/>
      <c r="F35" s="13"/>
      <c r="G35" s="13"/>
      <c r="H35" s="13">
        <v>250000</v>
      </c>
      <c r="I35" s="13">
        <v>250000</v>
      </c>
    </row>
    <row r="36" spans="1:9" x14ac:dyDescent="0.25">
      <c r="A36" s="81" t="s">
        <v>1074</v>
      </c>
      <c r="B36" s="13"/>
      <c r="C36" s="13"/>
      <c r="D36" s="13"/>
      <c r="E36" s="13"/>
      <c r="F36" s="13"/>
      <c r="G36" s="13"/>
      <c r="H36" s="13">
        <v>250000</v>
      </c>
      <c r="I36" s="13">
        <v>250000</v>
      </c>
    </row>
    <row r="37" spans="1:9" x14ac:dyDescent="0.25">
      <c r="A37" s="18" t="s">
        <v>1060</v>
      </c>
      <c r="B37" s="13">
        <v>1057666</v>
      </c>
      <c r="C37" s="13"/>
      <c r="D37" s="13"/>
      <c r="E37" s="13"/>
      <c r="F37" s="13"/>
      <c r="G37" s="13"/>
      <c r="H37" s="13"/>
      <c r="I37" s="13">
        <v>1057666</v>
      </c>
    </row>
    <row r="38" spans="1:9" x14ac:dyDescent="0.25">
      <c r="A38" s="81" t="s">
        <v>1027</v>
      </c>
      <c r="B38" s="13">
        <v>25000</v>
      </c>
      <c r="C38" s="13"/>
      <c r="D38" s="13"/>
      <c r="E38" s="13"/>
      <c r="F38" s="13"/>
      <c r="G38" s="13"/>
      <c r="H38" s="13"/>
      <c r="I38" s="13">
        <v>25000</v>
      </c>
    </row>
    <row r="39" spans="1:9" x14ac:dyDescent="0.25">
      <c r="A39" s="81" t="s">
        <v>950</v>
      </c>
      <c r="B39" s="13">
        <v>1032666</v>
      </c>
      <c r="C39" s="13"/>
      <c r="D39" s="13"/>
      <c r="E39" s="13"/>
      <c r="F39" s="13"/>
      <c r="G39" s="13"/>
      <c r="H39" s="13"/>
      <c r="I39" s="13">
        <v>1032666</v>
      </c>
    </row>
    <row r="40" spans="1:9" x14ac:dyDescent="0.25">
      <c r="A40" s="18" t="s">
        <v>207</v>
      </c>
      <c r="B40" s="13">
        <v>500000</v>
      </c>
      <c r="C40" s="13"/>
      <c r="D40" s="13"/>
      <c r="E40" s="13"/>
      <c r="F40" s="13"/>
      <c r="G40" s="13"/>
      <c r="H40" s="13"/>
      <c r="I40" s="13">
        <v>500000</v>
      </c>
    </row>
    <row r="41" spans="1:9" x14ac:dyDescent="0.25">
      <c r="A41" s="81" t="s">
        <v>1005</v>
      </c>
      <c r="B41" s="13">
        <v>249500</v>
      </c>
      <c r="C41" s="13"/>
      <c r="D41" s="13"/>
      <c r="E41" s="13"/>
      <c r="F41" s="13"/>
      <c r="G41" s="13"/>
      <c r="H41" s="13"/>
      <c r="I41" s="13">
        <v>249500</v>
      </c>
    </row>
    <row r="42" spans="1:9" x14ac:dyDescent="0.25">
      <c r="A42" s="81" t="s">
        <v>1028</v>
      </c>
      <c r="B42" s="13">
        <v>250500</v>
      </c>
      <c r="C42" s="13"/>
      <c r="D42" s="13"/>
      <c r="E42" s="13"/>
      <c r="F42" s="13"/>
      <c r="G42" s="13"/>
      <c r="H42" s="13"/>
      <c r="I42" s="13">
        <v>250500</v>
      </c>
    </row>
    <row r="43" spans="1:9" x14ac:dyDescent="0.25">
      <c r="A43" s="18" t="s">
        <v>933</v>
      </c>
      <c r="B43" s="13">
        <v>10000</v>
      </c>
      <c r="C43" s="13"/>
      <c r="D43" s="13"/>
      <c r="E43" s="13"/>
      <c r="F43" s="13"/>
      <c r="G43" s="13"/>
      <c r="H43" s="13"/>
      <c r="I43" s="13">
        <v>10000</v>
      </c>
    </row>
    <row r="44" spans="1:9" x14ac:dyDescent="0.25">
      <c r="A44" s="81" t="s">
        <v>999</v>
      </c>
      <c r="B44" s="13">
        <v>10000</v>
      </c>
      <c r="C44" s="13"/>
      <c r="D44" s="13"/>
      <c r="E44" s="13"/>
      <c r="F44" s="13"/>
      <c r="G44" s="13"/>
      <c r="H44" s="13"/>
      <c r="I44" s="13">
        <v>10000</v>
      </c>
    </row>
    <row r="45" spans="1:9" x14ac:dyDescent="0.25">
      <c r="A45" s="18" t="s">
        <v>940</v>
      </c>
      <c r="B45" s="13">
        <v>25000</v>
      </c>
      <c r="C45" s="13"/>
      <c r="D45" s="13"/>
      <c r="E45" s="13"/>
      <c r="F45" s="13"/>
      <c r="G45" s="13"/>
      <c r="H45" s="13"/>
      <c r="I45" s="13">
        <v>25000</v>
      </c>
    </row>
    <row r="46" spans="1:9" x14ac:dyDescent="0.25">
      <c r="A46" s="81" t="s">
        <v>1019</v>
      </c>
      <c r="B46" s="13">
        <v>25000</v>
      </c>
      <c r="C46" s="13"/>
      <c r="D46" s="13"/>
      <c r="E46" s="13"/>
      <c r="F46" s="13"/>
      <c r="G46" s="13"/>
      <c r="H46" s="13"/>
      <c r="I46" s="13">
        <v>25000</v>
      </c>
    </row>
    <row r="47" spans="1:9" x14ac:dyDescent="0.25">
      <c r="A47" s="18" t="s">
        <v>947</v>
      </c>
      <c r="B47" s="13">
        <v>82170</v>
      </c>
      <c r="C47" s="13"/>
      <c r="D47" s="13"/>
      <c r="E47" s="13"/>
      <c r="F47" s="13"/>
      <c r="G47" s="13"/>
      <c r="H47" s="13"/>
      <c r="I47" s="13">
        <v>82170</v>
      </c>
    </row>
    <row r="48" spans="1:9" x14ac:dyDescent="0.25">
      <c r="A48" s="81" t="s">
        <v>1040</v>
      </c>
      <c r="B48" s="13">
        <v>82170</v>
      </c>
      <c r="C48" s="13"/>
      <c r="D48" s="13"/>
      <c r="E48" s="13"/>
      <c r="F48" s="13"/>
      <c r="G48" s="13"/>
      <c r="H48" s="13"/>
      <c r="I48" s="13">
        <v>82170</v>
      </c>
    </row>
    <row r="49" spans="1:9" x14ac:dyDescent="0.25">
      <c r="A49" s="18" t="s">
        <v>920</v>
      </c>
      <c r="B49" s="13">
        <v>5000</v>
      </c>
      <c r="C49" s="13"/>
      <c r="D49" s="13"/>
      <c r="E49" s="13"/>
      <c r="F49" s="13"/>
      <c r="G49" s="13"/>
      <c r="H49" s="13"/>
      <c r="I49" s="13">
        <v>5000</v>
      </c>
    </row>
    <row r="50" spans="1:9" x14ac:dyDescent="0.25">
      <c r="A50" s="81" t="s">
        <v>967</v>
      </c>
      <c r="B50" s="13">
        <v>5000</v>
      </c>
      <c r="C50" s="13"/>
      <c r="D50" s="13"/>
      <c r="E50" s="13"/>
      <c r="F50" s="13"/>
      <c r="G50" s="13"/>
      <c r="H50" s="13"/>
      <c r="I50" s="13">
        <v>5000</v>
      </c>
    </row>
    <row r="51" spans="1:9" x14ac:dyDescent="0.25">
      <c r="A51" s="18" t="s">
        <v>918</v>
      </c>
      <c r="B51" s="13">
        <v>850312</v>
      </c>
      <c r="C51" s="13"/>
      <c r="D51" s="13"/>
      <c r="E51" s="13"/>
      <c r="F51" s="13"/>
      <c r="G51" s="13"/>
      <c r="H51" s="13"/>
      <c r="I51" s="13">
        <v>850312</v>
      </c>
    </row>
    <row r="52" spans="1:9" x14ac:dyDescent="0.25">
      <c r="A52" s="81" t="s">
        <v>962</v>
      </c>
      <c r="B52" s="13">
        <v>204405</v>
      </c>
      <c r="C52" s="13"/>
      <c r="D52" s="13"/>
      <c r="E52" s="13"/>
      <c r="F52" s="13"/>
      <c r="G52" s="13"/>
      <c r="H52" s="13"/>
      <c r="I52" s="13">
        <v>204405</v>
      </c>
    </row>
    <row r="53" spans="1:9" x14ac:dyDescent="0.25">
      <c r="A53" s="81" t="s">
        <v>1037</v>
      </c>
      <c r="B53" s="13">
        <v>12430</v>
      </c>
      <c r="C53" s="13"/>
      <c r="D53" s="13"/>
      <c r="E53" s="13"/>
      <c r="F53" s="13"/>
      <c r="G53" s="13"/>
      <c r="H53" s="13"/>
      <c r="I53" s="13">
        <v>12430</v>
      </c>
    </row>
    <row r="54" spans="1:9" x14ac:dyDescent="0.25">
      <c r="A54" s="81" t="s">
        <v>1099</v>
      </c>
      <c r="B54" s="13">
        <v>25000</v>
      </c>
      <c r="C54" s="13"/>
      <c r="D54" s="13"/>
      <c r="E54" s="13"/>
      <c r="F54" s="13"/>
      <c r="G54" s="13"/>
      <c r="H54" s="13"/>
      <c r="I54" s="13">
        <v>25000</v>
      </c>
    </row>
    <row r="55" spans="1:9" x14ac:dyDescent="0.25">
      <c r="A55" s="81" t="s">
        <v>970</v>
      </c>
      <c r="B55" s="13">
        <v>470210</v>
      </c>
      <c r="C55" s="13"/>
      <c r="D55" s="13"/>
      <c r="E55" s="13"/>
      <c r="F55" s="13"/>
      <c r="G55" s="13"/>
      <c r="H55" s="13"/>
      <c r="I55" s="13">
        <v>470210</v>
      </c>
    </row>
    <row r="56" spans="1:9" x14ac:dyDescent="0.25">
      <c r="A56" s="81" t="s">
        <v>969</v>
      </c>
      <c r="B56" s="13">
        <v>25000</v>
      </c>
      <c r="C56" s="13"/>
      <c r="D56" s="13"/>
      <c r="E56" s="13"/>
      <c r="F56" s="13"/>
      <c r="G56" s="13"/>
      <c r="H56" s="13"/>
      <c r="I56" s="13">
        <v>25000</v>
      </c>
    </row>
    <row r="57" spans="1:9" x14ac:dyDescent="0.25">
      <c r="A57" s="81" t="s">
        <v>980</v>
      </c>
      <c r="B57" s="13">
        <v>113267</v>
      </c>
      <c r="C57" s="13"/>
      <c r="D57" s="13"/>
      <c r="E57" s="13"/>
      <c r="F57" s="13"/>
      <c r="G57" s="13"/>
      <c r="H57" s="13"/>
      <c r="I57" s="13">
        <v>113267</v>
      </c>
    </row>
    <row r="58" spans="1:9" x14ac:dyDescent="0.25">
      <c r="A58" s="18" t="s">
        <v>945</v>
      </c>
      <c r="B58" s="13">
        <v>45000</v>
      </c>
      <c r="C58" s="13"/>
      <c r="D58" s="13"/>
      <c r="E58" s="13"/>
      <c r="F58" s="13"/>
      <c r="G58" s="13"/>
      <c r="H58" s="13"/>
      <c r="I58" s="13">
        <v>45000</v>
      </c>
    </row>
    <row r="59" spans="1:9" x14ac:dyDescent="0.25">
      <c r="A59" s="81" t="s">
        <v>1026</v>
      </c>
      <c r="B59" s="13">
        <v>45000</v>
      </c>
      <c r="C59" s="13"/>
      <c r="D59" s="13"/>
      <c r="E59" s="13"/>
      <c r="F59" s="13"/>
      <c r="G59" s="13"/>
      <c r="H59" s="13"/>
      <c r="I59" s="13">
        <v>45000</v>
      </c>
    </row>
    <row r="60" spans="1:9" x14ac:dyDescent="0.25">
      <c r="A60" s="18" t="s">
        <v>194</v>
      </c>
      <c r="B60" s="13">
        <v>107589</v>
      </c>
      <c r="C60" s="13"/>
      <c r="D60" s="13"/>
      <c r="E60" s="13"/>
      <c r="F60" s="13"/>
      <c r="G60" s="13"/>
      <c r="H60" s="13"/>
      <c r="I60" s="13">
        <v>107589</v>
      </c>
    </row>
    <row r="61" spans="1:9" x14ac:dyDescent="0.25">
      <c r="A61" s="81" t="s">
        <v>981</v>
      </c>
      <c r="B61" s="13">
        <v>107589</v>
      </c>
      <c r="C61" s="13"/>
      <c r="D61" s="13"/>
      <c r="E61" s="13"/>
      <c r="F61" s="13"/>
      <c r="G61" s="13"/>
      <c r="H61" s="13"/>
      <c r="I61" s="13">
        <v>107589</v>
      </c>
    </row>
    <row r="62" spans="1:9" x14ac:dyDescent="0.25">
      <c r="A62" s="18" t="s">
        <v>197</v>
      </c>
      <c r="B62" s="13">
        <v>19000</v>
      </c>
      <c r="C62" s="13"/>
      <c r="D62" s="13"/>
      <c r="E62" s="13"/>
      <c r="F62" s="13"/>
      <c r="G62" s="13"/>
      <c r="H62" s="13"/>
      <c r="I62" s="13">
        <v>19000</v>
      </c>
    </row>
    <row r="63" spans="1:9" x14ac:dyDescent="0.25">
      <c r="A63" s="81" t="s">
        <v>1034</v>
      </c>
      <c r="B63" s="13">
        <v>19000</v>
      </c>
      <c r="C63" s="13"/>
      <c r="D63" s="13"/>
      <c r="E63" s="13"/>
      <c r="F63" s="13"/>
      <c r="G63" s="13"/>
      <c r="H63" s="13"/>
      <c r="I63" s="13">
        <v>19000</v>
      </c>
    </row>
    <row r="64" spans="1:9" x14ac:dyDescent="0.25">
      <c r="A64" s="18" t="s">
        <v>943</v>
      </c>
      <c r="B64" s="13">
        <v>50000</v>
      </c>
      <c r="C64" s="13"/>
      <c r="D64" s="13"/>
      <c r="E64" s="13"/>
      <c r="F64" s="13"/>
      <c r="G64" s="13"/>
      <c r="H64" s="13"/>
      <c r="I64" s="13">
        <v>50000</v>
      </c>
    </row>
    <row r="65" spans="1:9" x14ac:dyDescent="0.25">
      <c r="A65" s="81" t="s">
        <v>1022</v>
      </c>
      <c r="B65" s="13">
        <v>50000</v>
      </c>
      <c r="C65" s="13"/>
      <c r="D65" s="13"/>
      <c r="E65" s="13"/>
      <c r="F65" s="13"/>
      <c r="G65" s="13"/>
      <c r="H65" s="13"/>
      <c r="I65" s="13">
        <v>50000</v>
      </c>
    </row>
    <row r="66" spans="1:9" x14ac:dyDescent="0.25">
      <c r="A66" s="18" t="s">
        <v>1058</v>
      </c>
      <c r="B66" s="13">
        <v>174330</v>
      </c>
      <c r="C66" s="13"/>
      <c r="D66" s="13"/>
      <c r="E66" s="13"/>
      <c r="F66" s="13">
        <v>176241</v>
      </c>
      <c r="G66" s="13"/>
      <c r="H66" s="13"/>
      <c r="I66" s="13">
        <v>350571</v>
      </c>
    </row>
    <row r="67" spans="1:9" x14ac:dyDescent="0.25">
      <c r="A67" s="81" t="s">
        <v>1052</v>
      </c>
      <c r="B67" s="13"/>
      <c r="C67" s="13"/>
      <c r="D67" s="13"/>
      <c r="E67" s="13"/>
      <c r="F67" s="13">
        <v>176241</v>
      </c>
      <c r="G67" s="13"/>
      <c r="H67" s="13"/>
      <c r="I67" s="13">
        <v>176241</v>
      </c>
    </row>
    <row r="68" spans="1:9" x14ac:dyDescent="0.25">
      <c r="A68" s="81" t="s">
        <v>1015</v>
      </c>
      <c r="B68" s="13">
        <v>87500</v>
      </c>
      <c r="C68" s="13"/>
      <c r="D68" s="13"/>
      <c r="E68" s="13"/>
      <c r="F68" s="13"/>
      <c r="G68" s="13"/>
      <c r="H68" s="13"/>
      <c r="I68" s="13">
        <v>87500</v>
      </c>
    </row>
    <row r="69" spans="1:9" x14ac:dyDescent="0.25">
      <c r="A69" s="81" t="s">
        <v>1010</v>
      </c>
      <c r="B69" s="13">
        <v>86830</v>
      </c>
      <c r="C69" s="13"/>
      <c r="D69" s="13"/>
      <c r="E69" s="13"/>
      <c r="F69" s="13"/>
      <c r="G69" s="13"/>
      <c r="H69" s="13"/>
      <c r="I69" s="13">
        <v>86830</v>
      </c>
    </row>
    <row r="70" spans="1:9" x14ac:dyDescent="0.25">
      <c r="A70" s="18" t="s">
        <v>904</v>
      </c>
      <c r="B70" s="13">
        <v>688312</v>
      </c>
      <c r="C70" s="13"/>
      <c r="D70" s="13"/>
      <c r="E70" s="13"/>
      <c r="F70" s="13">
        <v>1048070</v>
      </c>
      <c r="G70" s="13"/>
      <c r="H70" s="13"/>
      <c r="I70" s="13">
        <v>1736382</v>
      </c>
    </row>
    <row r="71" spans="1:9" x14ac:dyDescent="0.25">
      <c r="A71" s="81" t="s">
        <v>1051</v>
      </c>
      <c r="B71" s="13">
        <v>688312</v>
      </c>
      <c r="C71" s="13"/>
      <c r="D71" s="13"/>
      <c r="E71" s="13"/>
      <c r="F71" s="13"/>
      <c r="G71" s="13"/>
      <c r="H71" s="13"/>
      <c r="I71" s="13">
        <v>688312</v>
      </c>
    </row>
    <row r="72" spans="1:9" x14ac:dyDescent="0.25">
      <c r="A72" s="81" t="s">
        <v>974</v>
      </c>
      <c r="B72" s="13"/>
      <c r="C72" s="13"/>
      <c r="D72" s="13"/>
      <c r="E72" s="13"/>
      <c r="F72" s="13">
        <v>1048070</v>
      </c>
      <c r="G72" s="13"/>
      <c r="H72" s="13"/>
      <c r="I72" s="13">
        <v>1048070</v>
      </c>
    </row>
    <row r="73" spans="1:9" x14ac:dyDescent="0.25">
      <c r="A73" s="18" t="s">
        <v>1061</v>
      </c>
      <c r="B73" s="13">
        <v>5920</v>
      </c>
      <c r="C73" s="13"/>
      <c r="D73" s="13"/>
      <c r="E73" s="13"/>
      <c r="F73" s="13"/>
      <c r="G73" s="13"/>
      <c r="H73" s="13"/>
      <c r="I73" s="13">
        <v>5920</v>
      </c>
    </row>
    <row r="74" spans="1:9" x14ac:dyDescent="0.25">
      <c r="A74" s="81" t="s">
        <v>1025</v>
      </c>
      <c r="B74" s="13">
        <v>5920</v>
      </c>
      <c r="C74" s="13"/>
      <c r="D74" s="13"/>
      <c r="E74" s="13"/>
      <c r="F74" s="13"/>
      <c r="G74" s="13"/>
      <c r="H74" s="13"/>
      <c r="I74" s="13">
        <v>5920</v>
      </c>
    </row>
    <row r="75" spans="1:9" x14ac:dyDescent="0.25">
      <c r="A75" s="18" t="s">
        <v>185</v>
      </c>
      <c r="B75" s="13">
        <v>35000</v>
      </c>
      <c r="C75" s="13"/>
      <c r="D75" s="13"/>
      <c r="E75" s="13"/>
      <c r="F75" s="13"/>
      <c r="G75" s="13"/>
      <c r="H75" s="13"/>
      <c r="I75" s="13">
        <v>35000</v>
      </c>
    </row>
    <row r="76" spans="1:9" x14ac:dyDescent="0.25">
      <c r="A76" s="81" t="s">
        <v>1003</v>
      </c>
      <c r="B76" s="13">
        <v>35000</v>
      </c>
      <c r="C76" s="13"/>
      <c r="D76" s="13"/>
      <c r="E76" s="13"/>
      <c r="F76" s="13"/>
      <c r="G76" s="13"/>
      <c r="H76" s="13"/>
      <c r="I76" s="13">
        <v>35000</v>
      </c>
    </row>
    <row r="77" spans="1:9" x14ac:dyDescent="0.25">
      <c r="A77" s="18" t="s">
        <v>941</v>
      </c>
      <c r="B77" s="13">
        <v>25000</v>
      </c>
      <c r="C77" s="13"/>
      <c r="D77" s="13"/>
      <c r="E77" s="13"/>
      <c r="F77" s="13"/>
      <c r="G77" s="13"/>
      <c r="H77" s="13"/>
      <c r="I77" s="13">
        <v>25000</v>
      </c>
    </row>
    <row r="78" spans="1:9" x14ac:dyDescent="0.25">
      <c r="A78" s="81" t="s">
        <v>1020</v>
      </c>
      <c r="B78" s="13">
        <v>25000</v>
      </c>
      <c r="C78" s="13"/>
      <c r="D78" s="13"/>
      <c r="E78" s="13"/>
      <c r="F78" s="13"/>
      <c r="G78" s="13"/>
      <c r="H78" s="13"/>
      <c r="I78" s="13">
        <v>25000</v>
      </c>
    </row>
    <row r="79" spans="1:9" x14ac:dyDescent="0.25">
      <c r="A79" s="18" t="s">
        <v>123</v>
      </c>
      <c r="B79" s="13">
        <v>1132989</v>
      </c>
      <c r="C79" s="13">
        <v>3292570</v>
      </c>
      <c r="D79" s="13"/>
      <c r="E79" s="13"/>
      <c r="F79" s="13"/>
      <c r="G79" s="13"/>
      <c r="H79" s="13"/>
      <c r="I79" s="13">
        <v>4425559</v>
      </c>
    </row>
    <row r="80" spans="1:9" x14ac:dyDescent="0.25">
      <c r="A80" s="81" t="s">
        <v>1100</v>
      </c>
      <c r="B80" s="13">
        <v>74000</v>
      </c>
      <c r="C80" s="13"/>
      <c r="D80" s="13"/>
      <c r="E80" s="13"/>
      <c r="F80" s="13"/>
      <c r="G80" s="13"/>
      <c r="H80" s="13"/>
      <c r="I80" s="13">
        <v>74000</v>
      </c>
    </row>
    <row r="81" spans="1:9" x14ac:dyDescent="0.25">
      <c r="A81" s="81" t="s">
        <v>1011</v>
      </c>
      <c r="B81" s="13">
        <v>9989</v>
      </c>
      <c r="C81" s="13"/>
      <c r="D81" s="13"/>
      <c r="E81" s="13"/>
      <c r="F81" s="13"/>
      <c r="G81" s="13"/>
      <c r="H81" s="13"/>
      <c r="I81" s="13">
        <v>9989</v>
      </c>
    </row>
    <row r="82" spans="1:9" x14ac:dyDescent="0.25">
      <c r="A82" s="81" t="s">
        <v>986</v>
      </c>
      <c r="B82" s="13">
        <v>123000</v>
      </c>
      <c r="C82" s="13"/>
      <c r="D82" s="13"/>
      <c r="E82" s="13"/>
      <c r="F82" s="13"/>
      <c r="G82" s="13"/>
      <c r="H82" s="13"/>
      <c r="I82" s="13">
        <v>123000</v>
      </c>
    </row>
    <row r="83" spans="1:9" x14ac:dyDescent="0.25">
      <c r="A83" s="81" t="s">
        <v>949</v>
      </c>
      <c r="B83" s="13">
        <v>926000</v>
      </c>
      <c r="C83" s="13"/>
      <c r="D83" s="13"/>
      <c r="E83" s="13"/>
      <c r="F83" s="13"/>
      <c r="G83" s="13"/>
      <c r="H83" s="13"/>
      <c r="I83" s="13">
        <v>926000</v>
      </c>
    </row>
    <row r="84" spans="1:9" x14ac:dyDescent="0.25">
      <c r="A84" s="81" t="s">
        <v>1084</v>
      </c>
      <c r="B84" s="13"/>
      <c r="C84" s="13">
        <v>1612800</v>
      </c>
      <c r="D84" s="13"/>
      <c r="E84" s="13"/>
      <c r="F84" s="13"/>
      <c r="G84" s="13"/>
      <c r="H84" s="13"/>
      <c r="I84" s="13">
        <v>1612800</v>
      </c>
    </row>
    <row r="85" spans="1:9" x14ac:dyDescent="0.25">
      <c r="A85" s="81" t="s">
        <v>1085</v>
      </c>
      <c r="B85" s="13"/>
      <c r="C85" s="13">
        <v>506162</v>
      </c>
      <c r="D85" s="13"/>
      <c r="E85" s="13"/>
      <c r="F85" s="13"/>
      <c r="G85" s="13"/>
      <c r="H85" s="13"/>
      <c r="I85" s="13">
        <v>506162</v>
      </c>
    </row>
    <row r="86" spans="1:9" x14ac:dyDescent="0.25">
      <c r="A86" s="81" t="s">
        <v>1086</v>
      </c>
      <c r="B86" s="13"/>
      <c r="C86" s="13">
        <v>1173608</v>
      </c>
      <c r="D86" s="13"/>
      <c r="E86" s="13"/>
      <c r="F86" s="13"/>
      <c r="G86" s="13"/>
      <c r="H86" s="13"/>
      <c r="I86" s="13">
        <v>1173608</v>
      </c>
    </row>
    <row r="87" spans="1:9" x14ac:dyDescent="0.25">
      <c r="A87" s="18" t="s">
        <v>156</v>
      </c>
      <c r="B87" s="13">
        <v>143000</v>
      </c>
      <c r="C87" s="13"/>
      <c r="D87" s="13"/>
      <c r="E87" s="13"/>
      <c r="F87" s="13"/>
      <c r="G87" s="13"/>
      <c r="H87" s="13"/>
      <c r="I87" s="13">
        <v>143000</v>
      </c>
    </row>
    <row r="88" spans="1:9" x14ac:dyDescent="0.25">
      <c r="A88" s="81" t="s">
        <v>1008</v>
      </c>
      <c r="B88" s="13">
        <v>143000</v>
      </c>
      <c r="C88" s="13"/>
      <c r="D88" s="13"/>
      <c r="E88" s="13"/>
      <c r="F88" s="13"/>
      <c r="G88" s="13"/>
      <c r="H88" s="13"/>
      <c r="I88" s="13">
        <v>143000</v>
      </c>
    </row>
    <row r="89" spans="1:9" x14ac:dyDescent="0.25">
      <c r="A89" s="18" t="s">
        <v>336</v>
      </c>
      <c r="B89" s="13">
        <v>361000</v>
      </c>
      <c r="C89" s="13"/>
      <c r="D89" s="13"/>
      <c r="E89" s="13"/>
      <c r="F89" s="13"/>
      <c r="G89" s="13"/>
      <c r="H89" s="13"/>
      <c r="I89" s="13">
        <v>361000</v>
      </c>
    </row>
    <row r="90" spans="1:9" x14ac:dyDescent="0.25">
      <c r="A90" s="81" t="s">
        <v>1023</v>
      </c>
      <c r="B90" s="13">
        <v>321556</v>
      </c>
      <c r="C90" s="13"/>
      <c r="D90" s="13"/>
      <c r="E90" s="13"/>
      <c r="F90" s="13"/>
      <c r="G90" s="13"/>
      <c r="H90" s="13"/>
      <c r="I90" s="13">
        <v>321556</v>
      </c>
    </row>
    <row r="91" spans="1:9" x14ac:dyDescent="0.25">
      <c r="A91" s="81" t="s">
        <v>993</v>
      </c>
      <c r="B91" s="13">
        <v>39444</v>
      </c>
      <c r="C91" s="13"/>
      <c r="D91" s="13"/>
      <c r="E91" s="13"/>
      <c r="F91" s="13"/>
      <c r="G91" s="13"/>
      <c r="H91" s="13"/>
      <c r="I91" s="13">
        <v>39444</v>
      </c>
    </row>
    <row r="92" spans="1:9" x14ac:dyDescent="0.25">
      <c r="A92" s="18" t="s">
        <v>335</v>
      </c>
      <c r="B92" s="13">
        <v>329898</v>
      </c>
      <c r="C92" s="13"/>
      <c r="D92" s="13"/>
      <c r="E92" s="13"/>
      <c r="F92" s="13"/>
      <c r="G92" s="13"/>
      <c r="H92" s="13"/>
      <c r="I92" s="13">
        <v>329898</v>
      </c>
    </row>
    <row r="93" spans="1:9" x14ac:dyDescent="0.25">
      <c r="A93" s="81" t="s">
        <v>1029</v>
      </c>
      <c r="B93" s="13">
        <v>1556</v>
      </c>
      <c r="C93" s="13"/>
      <c r="D93" s="13"/>
      <c r="E93" s="13"/>
      <c r="F93" s="13"/>
      <c r="G93" s="13"/>
      <c r="H93" s="13"/>
      <c r="I93" s="13">
        <v>1556</v>
      </c>
    </row>
    <row r="94" spans="1:9" x14ac:dyDescent="0.25">
      <c r="A94" s="81" t="s">
        <v>1017</v>
      </c>
      <c r="B94" s="13">
        <v>3232</v>
      </c>
      <c r="C94" s="13"/>
      <c r="D94" s="13"/>
      <c r="E94" s="13"/>
      <c r="F94" s="13"/>
      <c r="G94" s="13"/>
      <c r="H94" s="13"/>
      <c r="I94" s="13">
        <v>3232</v>
      </c>
    </row>
    <row r="95" spans="1:9" x14ac:dyDescent="0.25">
      <c r="A95" s="81" t="s">
        <v>961</v>
      </c>
      <c r="B95" s="13">
        <v>48475</v>
      </c>
      <c r="C95" s="13"/>
      <c r="D95" s="13"/>
      <c r="E95" s="13"/>
      <c r="F95" s="13"/>
      <c r="G95" s="13"/>
      <c r="H95" s="13"/>
      <c r="I95" s="13">
        <v>48475</v>
      </c>
    </row>
    <row r="96" spans="1:9" x14ac:dyDescent="0.25">
      <c r="A96" s="81" t="s">
        <v>1008</v>
      </c>
      <c r="B96" s="13">
        <v>14110</v>
      </c>
      <c r="C96" s="13"/>
      <c r="D96" s="13"/>
      <c r="E96" s="13"/>
      <c r="F96" s="13"/>
      <c r="G96" s="13"/>
      <c r="H96" s="13"/>
      <c r="I96" s="13">
        <v>14110</v>
      </c>
    </row>
    <row r="97" spans="1:9" x14ac:dyDescent="0.25">
      <c r="A97" s="81" t="s">
        <v>960</v>
      </c>
      <c r="B97" s="13">
        <v>51525</v>
      </c>
      <c r="C97" s="13"/>
      <c r="D97" s="13"/>
      <c r="E97" s="13"/>
      <c r="F97" s="13"/>
      <c r="G97" s="13"/>
      <c r="H97" s="13"/>
      <c r="I97" s="13">
        <v>51525</v>
      </c>
    </row>
    <row r="98" spans="1:9" x14ac:dyDescent="0.25">
      <c r="A98" s="81" t="s">
        <v>1031</v>
      </c>
      <c r="B98" s="13">
        <v>211000</v>
      </c>
      <c r="C98" s="13"/>
      <c r="D98" s="13"/>
      <c r="E98" s="13"/>
      <c r="F98" s="13"/>
      <c r="G98" s="13"/>
      <c r="H98" s="13"/>
      <c r="I98" s="13">
        <v>211000</v>
      </c>
    </row>
    <row r="99" spans="1:9" x14ac:dyDescent="0.25">
      <c r="A99" s="18" t="s">
        <v>124</v>
      </c>
      <c r="B99" s="13">
        <v>309250</v>
      </c>
      <c r="C99" s="13"/>
      <c r="D99" s="13"/>
      <c r="E99" s="13"/>
      <c r="F99" s="13"/>
      <c r="G99" s="13"/>
      <c r="H99" s="13"/>
      <c r="I99" s="13">
        <v>309250</v>
      </c>
    </row>
    <row r="100" spans="1:9" x14ac:dyDescent="0.25">
      <c r="A100" s="81" t="s">
        <v>984</v>
      </c>
      <c r="B100" s="13">
        <v>246250</v>
      </c>
      <c r="C100" s="13"/>
      <c r="D100" s="13"/>
      <c r="E100" s="13"/>
      <c r="F100" s="13"/>
      <c r="G100" s="13"/>
      <c r="H100" s="13"/>
      <c r="I100" s="13">
        <v>246250</v>
      </c>
    </row>
    <row r="101" spans="1:9" x14ac:dyDescent="0.25">
      <c r="A101" s="81" t="s">
        <v>1008</v>
      </c>
      <c r="B101" s="13">
        <v>63000</v>
      </c>
      <c r="C101" s="13"/>
      <c r="D101" s="13"/>
      <c r="E101" s="13"/>
      <c r="F101" s="13"/>
      <c r="G101" s="13"/>
      <c r="H101" s="13"/>
      <c r="I101" s="13">
        <v>63000</v>
      </c>
    </row>
    <row r="102" spans="1:9" x14ac:dyDescent="0.25">
      <c r="A102" s="18" t="s">
        <v>155</v>
      </c>
      <c r="B102" s="13">
        <v>79000</v>
      </c>
      <c r="C102" s="13"/>
      <c r="D102" s="13"/>
      <c r="E102" s="13"/>
      <c r="F102" s="13"/>
      <c r="G102" s="13"/>
      <c r="H102" s="13"/>
      <c r="I102" s="13">
        <v>79000</v>
      </c>
    </row>
    <row r="103" spans="1:9" x14ac:dyDescent="0.25">
      <c r="A103" s="81" t="s">
        <v>1055</v>
      </c>
      <c r="B103" s="13">
        <v>69000</v>
      </c>
      <c r="C103" s="13"/>
      <c r="D103" s="13"/>
      <c r="E103" s="13"/>
      <c r="F103" s="13"/>
      <c r="G103" s="13"/>
      <c r="H103" s="13"/>
      <c r="I103" s="13">
        <v>69000</v>
      </c>
    </row>
    <row r="104" spans="1:9" x14ac:dyDescent="0.25">
      <c r="A104" s="81" t="s">
        <v>956</v>
      </c>
      <c r="B104" s="13">
        <v>10000</v>
      </c>
      <c r="C104" s="13"/>
      <c r="D104" s="13"/>
      <c r="E104" s="13"/>
      <c r="F104" s="13"/>
      <c r="G104" s="13"/>
      <c r="H104" s="13"/>
      <c r="I104" s="13">
        <v>10000</v>
      </c>
    </row>
    <row r="105" spans="1:9" x14ac:dyDescent="0.25">
      <c r="A105" s="18" t="s">
        <v>133</v>
      </c>
      <c r="B105" s="13">
        <v>19960</v>
      </c>
      <c r="C105" s="13"/>
      <c r="D105" s="13"/>
      <c r="E105" s="13"/>
      <c r="F105" s="13"/>
      <c r="G105" s="13"/>
      <c r="H105" s="13"/>
      <c r="I105" s="13">
        <v>19960</v>
      </c>
    </row>
    <row r="106" spans="1:9" x14ac:dyDescent="0.25">
      <c r="A106" s="81" t="s">
        <v>1041</v>
      </c>
      <c r="B106" s="13">
        <v>19960</v>
      </c>
      <c r="C106" s="13"/>
      <c r="D106" s="13"/>
      <c r="E106" s="13"/>
      <c r="F106" s="13"/>
      <c r="G106" s="13"/>
      <c r="H106" s="13"/>
      <c r="I106" s="13">
        <v>19960</v>
      </c>
    </row>
    <row r="107" spans="1:9" x14ac:dyDescent="0.25">
      <c r="A107" s="18" t="s">
        <v>182</v>
      </c>
      <c r="B107" s="13">
        <v>65000</v>
      </c>
      <c r="C107" s="13"/>
      <c r="D107" s="13"/>
      <c r="E107" s="13"/>
      <c r="F107" s="13"/>
      <c r="G107" s="13"/>
      <c r="H107" s="13"/>
      <c r="I107" s="13">
        <v>65000</v>
      </c>
    </row>
    <row r="108" spans="1:9" x14ac:dyDescent="0.25">
      <c r="A108" s="81" t="s">
        <v>1004</v>
      </c>
      <c r="B108" s="13">
        <v>65000</v>
      </c>
      <c r="C108" s="13"/>
      <c r="D108" s="13"/>
      <c r="E108" s="13"/>
      <c r="F108" s="13"/>
      <c r="G108" s="13"/>
      <c r="H108" s="13"/>
      <c r="I108" s="13">
        <v>65000</v>
      </c>
    </row>
    <row r="109" spans="1:9" x14ac:dyDescent="0.25">
      <c r="A109" s="18" t="s">
        <v>948</v>
      </c>
      <c r="B109" s="13"/>
      <c r="C109" s="13"/>
      <c r="D109" s="13">
        <v>12277897</v>
      </c>
      <c r="E109" s="13"/>
      <c r="F109" s="13"/>
      <c r="G109" s="13"/>
      <c r="H109" s="13"/>
      <c r="I109" s="13">
        <v>12277897</v>
      </c>
    </row>
    <row r="110" spans="1:9" x14ac:dyDescent="0.25">
      <c r="A110" s="81" t="s">
        <v>1042</v>
      </c>
      <c r="B110" s="13"/>
      <c r="C110" s="13"/>
      <c r="D110" s="13">
        <v>12277897</v>
      </c>
      <c r="E110" s="13"/>
      <c r="F110" s="13"/>
      <c r="G110" s="13"/>
      <c r="H110" s="13"/>
      <c r="I110" s="13">
        <v>12277897</v>
      </c>
    </row>
    <row r="111" spans="1:9" x14ac:dyDescent="0.25">
      <c r="A111" s="18" t="s">
        <v>1097</v>
      </c>
      <c r="B111" s="13">
        <v>2000</v>
      </c>
      <c r="C111" s="13"/>
      <c r="D111" s="13"/>
      <c r="E111" s="13"/>
      <c r="F111" s="13"/>
      <c r="G111" s="13"/>
      <c r="H111" s="13"/>
      <c r="I111" s="13">
        <v>2000</v>
      </c>
    </row>
    <row r="112" spans="1:9" x14ac:dyDescent="0.25">
      <c r="A112" s="81" t="s">
        <v>1098</v>
      </c>
      <c r="B112" s="13">
        <v>2000</v>
      </c>
      <c r="C112" s="13"/>
      <c r="D112" s="13"/>
      <c r="E112" s="13"/>
      <c r="F112" s="13"/>
      <c r="G112" s="13"/>
      <c r="H112" s="13"/>
      <c r="I112" s="13">
        <v>2000</v>
      </c>
    </row>
    <row r="113" spans="1:9" x14ac:dyDescent="0.25">
      <c r="A113" s="18" t="s">
        <v>1062</v>
      </c>
      <c r="B113" s="13">
        <v>162859</v>
      </c>
      <c r="C113" s="13"/>
      <c r="D113" s="13"/>
      <c r="E113" s="13"/>
      <c r="F113" s="13"/>
      <c r="G113" s="13"/>
      <c r="H113" s="13"/>
      <c r="I113" s="13">
        <v>162859</v>
      </c>
    </row>
    <row r="114" spans="1:9" x14ac:dyDescent="0.25">
      <c r="A114" s="81" t="s">
        <v>1043</v>
      </c>
      <c r="B114" s="13">
        <v>4972</v>
      </c>
      <c r="C114" s="13"/>
      <c r="D114" s="13"/>
      <c r="E114" s="13"/>
      <c r="F114" s="13"/>
      <c r="G114" s="13"/>
      <c r="H114" s="13"/>
      <c r="I114" s="13">
        <v>4972</v>
      </c>
    </row>
    <row r="115" spans="1:9" x14ac:dyDescent="0.25">
      <c r="A115" s="81" t="s">
        <v>950</v>
      </c>
      <c r="B115" s="13">
        <v>136387</v>
      </c>
      <c r="C115" s="13"/>
      <c r="D115" s="13"/>
      <c r="E115" s="13"/>
      <c r="F115" s="13"/>
      <c r="G115" s="13"/>
      <c r="H115" s="13"/>
      <c r="I115" s="13">
        <v>136387</v>
      </c>
    </row>
    <row r="116" spans="1:9" x14ac:dyDescent="0.25">
      <c r="A116" s="81" t="s">
        <v>1039</v>
      </c>
      <c r="B116" s="13">
        <v>21500</v>
      </c>
      <c r="C116" s="13"/>
      <c r="D116" s="13"/>
      <c r="E116" s="13"/>
      <c r="F116" s="13"/>
      <c r="G116" s="13"/>
      <c r="H116" s="13"/>
      <c r="I116" s="13">
        <v>21500</v>
      </c>
    </row>
    <row r="117" spans="1:9" x14ac:dyDescent="0.25">
      <c r="A117" s="18" t="s">
        <v>916</v>
      </c>
      <c r="B117" s="13">
        <v>5000</v>
      </c>
      <c r="C117" s="13"/>
      <c r="D117" s="13"/>
      <c r="E117" s="13"/>
      <c r="F117" s="13"/>
      <c r="G117" s="13"/>
      <c r="H117" s="13"/>
      <c r="I117" s="13">
        <v>5000</v>
      </c>
    </row>
    <row r="118" spans="1:9" x14ac:dyDescent="0.25">
      <c r="A118" s="81" t="s">
        <v>954</v>
      </c>
      <c r="B118" s="13">
        <v>5000</v>
      </c>
      <c r="C118" s="13"/>
      <c r="D118" s="13"/>
      <c r="E118" s="13"/>
      <c r="F118" s="13"/>
      <c r="G118" s="13"/>
      <c r="H118" s="13"/>
      <c r="I118" s="13">
        <v>5000</v>
      </c>
    </row>
    <row r="119" spans="1:9" x14ac:dyDescent="0.25">
      <c r="A119" s="18" t="s">
        <v>928</v>
      </c>
      <c r="B119" s="13">
        <v>15000</v>
      </c>
      <c r="C119" s="13"/>
      <c r="D119" s="13"/>
      <c r="E119" s="13"/>
      <c r="F119" s="13"/>
      <c r="G119" s="13"/>
      <c r="H119" s="13"/>
      <c r="I119" s="13">
        <v>15000</v>
      </c>
    </row>
    <row r="120" spans="1:9" x14ac:dyDescent="0.25">
      <c r="A120" s="81" t="s">
        <v>992</v>
      </c>
      <c r="B120" s="13">
        <v>15000</v>
      </c>
      <c r="C120" s="13"/>
      <c r="D120" s="13"/>
      <c r="E120" s="13"/>
      <c r="F120" s="13"/>
      <c r="G120" s="13"/>
      <c r="H120" s="13"/>
      <c r="I120" s="13">
        <v>15000</v>
      </c>
    </row>
    <row r="121" spans="1:9" x14ac:dyDescent="0.25">
      <c r="A121" s="18" t="s">
        <v>771</v>
      </c>
      <c r="B121" s="13">
        <v>25000</v>
      </c>
      <c r="C121" s="13"/>
      <c r="D121" s="13"/>
      <c r="E121" s="13"/>
      <c r="F121" s="13"/>
      <c r="G121" s="13"/>
      <c r="H121" s="13"/>
      <c r="I121" s="13">
        <v>25000</v>
      </c>
    </row>
    <row r="122" spans="1:9" x14ac:dyDescent="0.25">
      <c r="A122" s="81" t="s">
        <v>975</v>
      </c>
      <c r="B122" s="13">
        <v>25000</v>
      </c>
      <c r="C122" s="13"/>
      <c r="D122" s="13"/>
      <c r="E122" s="13"/>
      <c r="F122" s="13"/>
      <c r="G122" s="13"/>
      <c r="H122" s="13"/>
      <c r="I122" s="13">
        <v>25000</v>
      </c>
    </row>
    <row r="123" spans="1:9" x14ac:dyDescent="0.25">
      <c r="A123" s="18" t="s">
        <v>188</v>
      </c>
      <c r="B123" s="13">
        <v>25000</v>
      </c>
      <c r="C123" s="13"/>
      <c r="D123" s="13"/>
      <c r="E123" s="13"/>
      <c r="F123" s="13"/>
      <c r="G123" s="13"/>
      <c r="H123" s="13"/>
      <c r="I123" s="13">
        <v>25000</v>
      </c>
    </row>
    <row r="124" spans="1:9" x14ac:dyDescent="0.25">
      <c r="A124" s="81" t="s">
        <v>1002</v>
      </c>
      <c r="B124" s="13">
        <v>25000</v>
      </c>
      <c r="C124" s="13"/>
      <c r="D124" s="13"/>
      <c r="E124" s="13"/>
      <c r="F124" s="13"/>
      <c r="G124" s="13"/>
      <c r="H124" s="13"/>
      <c r="I124" s="13">
        <v>25000</v>
      </c>
    </row>
    <row r="125" spans="1:9" x14ac:dyDescent="0.25">
      <c r="A125" s="18" t="s">
        <v>1064</v>
      </c>
      <c r="B125" s="13">
        <v>133370</v>
      </c>
      <c r="C125" s="13"/>
      <c r="D125" s="13"/>
      <c r="E125" s="13"/>
      <c r="F125" s="13"/>
      <c r="G125" s="13"/>
      <c r="H125" s="13"/>
      <c r="I125" s="13">
        <v>133370</v>
      </c>
    </row>
    <row r="126" spans="1:9" x14ac:dyDescent="0.25">
      <c r="A126" s="81" t="s">
        <v>977</v>
      </c>
      <c r="B126" s="13">
        <v>108370</v>
      </c>
      <c r="C126" s="13"/>
      <c r="D126" s="13"/>
      <c r="E126" s="13"/>
      <c r="F126" s="13"/>
      <c r="G126" s="13"/>
      <c r="H126" s="13"/>
      <c r="I126" s="13">
        <v>108370</v>
      </c>
    </row>
    <row r="127" spans="1:9" x14ac:dyDescent="0.25">
      <c r="A127" s="81" t="s">
        <v>1009</v>
      </c>
      <c r="B127" s="13">
        <v>25000</v>
      </c>
      <c r="C127" s="13"/>
      <c r="D127" s="13"/>
      <c r="E127" s="13"/>
      <c r="F127" s="13"/>
      <c r="G127" s="13"/>
      <c r="H127" s="13"/>
      <c r="I127" s="13">
        <v>25000</v>
      </c>
    </row>
    <row r="128" spans="1:9" x14ac:dyDescent="0.25">
      <c r="A128" s="18" t="s">
        <v>178</v>
      </c>
      <c r="B128" s="13">
        <v>161542</v>
      </c>
      <c r="C128" s="13"/>
      <c r="D128" s="13"/>
      <c r="E128" s="13"/>
      <c r="F128" s="13"/>
      <c r="G128" s="13"/>
      <c r="H128" s="13"/>
      <c r="I128" s="13">
        <v>161542</v>
      </c>
    </row>
    <row r="129" spans="1:9" x14ac:dyDescent="0.25">
      <c r="A129" s="81" t="s">
        <v>1048</v>
      </c>
      <c r="B129" s="13">
        <v>139042</v>
      </c>
      <c r="C129" s="13"/>
      <c r="D129" s="13"/>
      <c r="E129" s="13"/>
      <c r="F129" s="13"/>
      <c r="G129" s="13"/>
      <c r="H129" s="13"/>
      <c r="I129" s="13">
        <v>139042</v>
      </c>
    </row>
    <row r="130" spans="1:9" x14ac:dyDescent="0.25">
      <c r="A130" s="81" t="s">
        <v>1054</v>
      </c>
      <c r="B130" s="13">
        <v>22500</v>
      </c>
      <c r="C130" s="13"/>
      <c r="D130" s="13"/>
      <c r="E130" s="13"/>
      <c r="F130" s="13"/>
      <c r="G130" s="13"/>
      <c r="H130" s="13"/>
      <c r="I130" s="13">
        <v>22500</v>
      </c>
    </row>
    <row r="131" spans="1:9" x14ac:dyDescent="0.25">
      <c r="A131" s="18" t="s">
        <v>942</v>
      </c>
      <c r="B131" s="13">
        <v>25000</v>
      </c>
      <c r="C131" s="13"/>
      <c r="D131" s="13"/>
      <c r="E131" s="13"/>
      <c r="F131" s="13"/>
      <c r="G131" s="13"/>
      <c r="H131" s="13"/>
      <c r="I131" s="13">
        <v>25000</v>
      </c>
    </row>
    <row r="132" spans="1:9" x14ac:dyDescent="0.25">
      <c r="A132" s="81" t="s">
        <v>1021</v>
      </c>
      <c r="B132" s="13">
        <v>25000</v>
      </c>
      <c r="C132" s="13"/>
      <c r="D132" s="13"/>
      <c r="E132" s="13"/>
      <c r="F132" s="13"/>
      <c r="G132" s="13"/>
      <c r="H132" s="13"/>
      <c r="I132" s="13">
        <v>25000</v>
      </c>
    </row>
    <row r="133" spans="1:9" x14ac:dyDescent="0.25">
      <c r="A133" s="18" t="s">
        <v>914</v>
      </c>
      <c r="B133" s="13">
        <v>23372</v>
      </c>
      <c r="C133" s="13"/>
      <c r="D133" s="13"/>
      <c r="E133" s="13"/>
      <c r="F133" s="13"/>
      <c r="G133" s="13"/>
      <c r="H133" s="13"/>
      <c r="I133" s="13">
        <v>23372</v>
      </c>
    </row>
    <row r="134" spans="1:9" x14ac:dyDescent="0.25">
      <c r="A134" s="81" t="s">
        <v>951</v>
      </c>
      <c r="B134" s="13">
        <v>10950</v>
      </c>
      <c r="C134" s="13"/>
      <c r="D134" s="13"/>
      <c r="E134" s="13"/>
      <c r="F134" s="13"/>
      <c r="G134" s="13"/>
      <c r="H134" s="13"/>
      <c r="I134" s="13">
        <v>10950</v>
      </c>
    </row>
    <row r="135" spans="1:9" x14ac:dyDescent="0.25">
      <c r="A135" s="81" t="s">
        <v>952</v>
      </c>
      <c r="B135" s="13">
        <v>12422</v>
      </c>
      <c r="C135" s="13"/>
      <c r="D135" s="13"/>
      <c r="E135" s="13"/>
      <c r="F135" s="13"/>
      <c r="G135" s="13"/>
      <c r="H135" s="13"/>
      <c r="I135" s="13">
        <v>12422</v>
      </c>
    </row>
    <row r="136" spans="1:9" x14ac:dyDescent="0.25">
      <c r="A136" s="18" t="s">
        <v>935</v>
      </c>
      <c r="B136" s="13">
        <v>4500</v>
      </c>
      <c r="C136" s="13"/>
      <c r="D136" s="13"/>
      <c r="E136" s="13"/>
      <c r="F136" s="13"/>
      <c r="G136" s="13"/>
      <c r="H136" s="13"/>
      <c r="I136" s="13">
        <v>4500</v>
      </c>
    </row>
    <row r="137" spans="1:9" x14ac:dyDescent="0.25">
      <c r="A137" s="81" t="s">
        <v>1001</v>
      </c>
      <c r="B137" s="13">
        <v>4500</v>
      </c>
      <c r="C137" s="13"/>
      <c r="D137" s="13"/>
      <c r="E137" s="13"/>
      <c r="F137" s="13"/>
      <c r="G137" s="13"/>
      <c r="H137" s="13"/>
      <c r="I137" s="13">
        <v>4500</v>
      </c>
    </row>
    <row r="138" spans="1:9" x14ac:dyDescent="0.25">
      <c r="A138" s="18" t="s">
        <v>939</v>
      </c>
      <c r="B138" s="13">
        <v>12500</v>
      </c>
      <c r="C138" s="13"/>
      <c r="D138" s="13"/>
      <c r="E138" s="13"/>
      <c r="F138" s="13"/>
      <c r="G138" s="13"/>
      <c r="H138" s="13"/>
      <c r="I138" s="13">
        <v>12500</v>
      </c>
    </row>
    <row r="139" spans="1:9" x14ac:dyDescent="0.25">
      <c r="A139" s="81" t="s">
        <v>1016</v>
      </c>
      <c r="B139" s="13">
        <v>12500</v>
      </c>
      <c r="C139" s="13"/>
      <c r="D139" s="13"/>
      <c r="E139" s="13"/>
      <c r="F139" s="13"/>
      <c r="G139" s="13"/>
      <c r="H139" s="13"/>
      <c r="I139" s="13">
        <v>12500</v>
      </c>
    </row>
    <row r="140" spans="1:9" x14ac:dyDescent="0.25">
      <c r="A140" s="18" t="s">
        <v>1063</v>
      </c>
      <c r="B140" s="13">
        <v>160462</v>
      </c>
      <c r="C140" s="13"/>
      <c r="D140" s="13"/>
      <c r="E140" s="13"/>
      <c r="F140" s="13"/>
      <c r="G140" s="13"/>
      <c r="H140" s="13"/>
      <c r="I140" s="13">
        <v>160462</v>
      </c>
    </row>
    <row r="141" spans="1:9" x14ac:dyDescent="0.25">
      <c r="A141" s="81" t="s">
        <v>979</v>
      </c>
      <c r="B141" s="13">
        <v>160462</v>
      </c>
      <c r="C141" s="13"/>
      <c r="D141" s="13"/>
      <c r="E141" s="13"/>
      <c r="F141" s="13"/>
      <c r="G141" s="13"/>
      <c r="H141" s="13"/>
      <c r="I141" s="13">
        <v>160462</v>
      </c>
    </row>
    <row r="142" spans="1:9" x14ac:dyDescent="0.25">
      <c r="A142" s="18" t="s">
        <v>198</v>
      </c>
      <c r="B142" s="13">
        <v>97500</v>
      </c>
      <c r="C142" s="13"/>
      <c r="D142" s="13"/>
      <c r="E142" s="13"/>
      <c r="F142" s="13">
        <v>558519</v>
      </c>
      <c r="G142" s="13"/>
      <c r="H142" s="13">
        <v>200000</v>
      </c>
      <c r="I142" s="13">
        <v>856019</v>
      </c>
    </row>
    <row r="143" spans="1:9" x14ac:dyDescent="0.25">
      <c r="A143" s="81" t="s">
        <v>1035</v>
      </c>
      <c r="B143" s="13">
        <v>97500</v>
      </c>
      <c r="C143" s="13"/>
      <c r="D143" s="13"/>
      <c r="E143" s="13"/>
      <c r="F143" s="13"/>
      <c r="G143" s="13"/>
      <c r="H143" s="13"/>
      <c r="I143" s="13">
        <v>97500</v>
      </c>
    </row>
    <row r="144" spans="1:9" x14ac:dyDescent="0.25">
      <c r="A144" s="81" t="s">
        <v>988</v>
      </c>
      <c r="B144" s="13"/>
      <c r="C144" s="13"/>
      <c r="D144" s="13"/>
      <c r="E144" s="13"/>
      <c r="F144" s="13">
        <v>558519</v>
      </c>
      <c r="G144" s="13"/>
      <c r="H144" s="13"/>
      <c r="I144" s="13">
        <v>558519</v>
      </c>
    </row>
    <row r="145" spans="1:9" x14ac:dyDescent="0.25">
      <c r="A145" s="81" t="s">
        <v>1080</v>
      </c>
      <c r="B145" s="13"/>
      <c r="C145" s="13"/>
      <c r="D145" s="13"/>
      <c r="E145" s="13"/>
      <c r="F145" s="13"/>
      <c r="G145" s="13"/>
      <c r="H145" s="13">
        <v>200000</v>
      </c>
      <c r="I145" s="13">
        <v>200000</v>
      </c>
    </row>
    <row r="146" spans="1:9" x14ac:dyDescent="0.25">
      <c r="A146" s="18" t="s">
        <v>924</v>
      </c>
      <c r="B146" s="13">
        <v>5000</v>
      </c>
      <c r="C146" s="13"/>
      <c r="D146" s="13"/>
      <c r="E146" s="13"/>
      <c r="F146" s="13"/>
      <c r="G146" s="13"/>
      <c r="H146" s="13"/>
      <c r="I146" s="13">
        <v>5000</v>
      </c>
    </row>
    <row r="147" spans="1:9" x14ac:dyDescent="0.25">
      <c r="A147" s="81" t="s">
        <v>985</v>
      </c>
      <c r="B147" s="13">
        <v>5000</v>
      </c>
      <c r="C147" s="13"/>
      <c r="D147" s="13"/>
      <c r="E147" s="13"/>
      <c r="F147" s="13"/>
      <c r="G147" s="13"/>
      <c r="H147" s="13"/>
      <c r="I147" s="13">
        <v>5000</v>
      </c>
    </row>
    <row r="148" spans="1:9" x14ac:dyDescent="0.25">
      <c r="A148" s="18" t="s">
        <v>1065</v>
      </c>
      <c r="B148" s="13">
        <v>3000</v>
      </c>
      <c r="C148" s="13"/>
      <c r="D148" s="13"/>
      <c r="E148" s="13"/>
      <c r="F148" s="13"/>
      <c r="G148" s="13"/>
      <c r="H148" s="13"/>
      <c r="I148" s="13">
        <v>3000</v>
      </c>
    </row>
    <row r="149" spans="1:9" x14ac:dyDescent="0.25">
      <c r="A149" s="81" t="s">
        <v>1047</v>
      </c>
      <c r="B149" s="13">
        <v>3000</v>
      </c>
      <c r="C149" s="13"/>
      <c r="D149" s="13"/>
      <c r="E149" s="13"/>
      <c r="F149" s="13"/>
      <c r="G149" s="13"/>
      <c r="H149" s="13"/>
      <c r="I149" s="13">
        <v>3000</v>
      </c>
    </row>
    <row r="150" spans="1:9" x14ac:dyDescent="0.25">
      <c r="A150" s="18" t="s">
        <v>149</v>
      </c>
      <c r="B150" s="13">
        <v>36000</v>
      </c>
      <c r="C150" s="13"/>
      <c r="D150" s="13"/>
      <c r="E150" s="13"/>
      <c r="F150" s="13"/>
      <c r="G150" s="13"/>
      <c r="H150" s="13"/>
      <c r="I150" s="13">
        <v>36000</v>
      </c>
    </row>
    <row r="151" spans="1:9" x14ac:dyDescent="0.25">
      <c r="A151" s="81" t="s">
        <v>955</v>
      </c>
      <c r="B151" s="13">
        <v>36000</v>
      </c>
      <c r="C151" s="13"/>
      <c r="D151" s="13"/>
      <c r="E151" s="13"/>
      <c r="F151" s="13"/>
      <c r="G151" s="13"/>
      <c r="H151" s="13"/>
      <c r="I151" s="13">
        <v>36000</v>
      </c>
    </row>
    <row r="152" spans="1:9" x14ac:dyDescent="0.25">
      <c r="A152" s="18" t="s">
        <v>781</v>
      </c>
      <c r="B152" s="13">
        <v>77322</v>
      </c>
      <c r="C152" s="13"/>
      <c r="D152" s="13"/>
      <c r="E152" s="13"/>
      <c r="F152" s="13"/>
      <c r="G152" s="13"/>
      <c r="H152" s="13"/>
      <c r="I152" s="13">
        <v>77322</v>
      </c>
    </row>
    <row r="153" spans="1:9" x14ac:dyDescent="0.25">
      <c r="A153" s="81" t="s">
        <v>1018</v>
      </c>
      <c r="B153" s="13">
        <v>77322</v>
      </c>
      <c r="C153" s="13"/>
      <c r="D153" s="13"/>
      <c r="E153" s="13"/>
      <c r="F153" s="13"/>
      <c r="G153" s="13"/>
      <c r="H153" s="13"/>
      <c r="I153" s="13">
        <v>77322</v>
      </c>
    </row>
    <row r="154" spans="1:9" x14ac:dyDescent="0.25">
      <c r="A154" s="18" t="s">
        <v>1068</v>
      </c>
      <c r="B154" s="13">
        <v>96000</v>
      </c>
      <c r="C154" s="13"/>
      <c r="D154" s="13"/>
      <c r="E154" s="13"/>
      <c r="F154" s="13"/>
      <c r="G154" s="13"/>
      <c r="H154" s="13"/>
      <c r="I154" s="13">
        <v>96000</v>
      </c>
    </row>
    <row r="155" spans="1:9" x14ac:dyDescent="0.25">
      <c r="A155" s="81" t="s">
        <v>989</v>
      </c>
      <c r="B155" s="13">
        <v>96000</v>
      </c>
      <c r="C155" s="13"/>
      <c r="D155" s="13"/>
      <c r="E155" s="13"/>
      <c r="F155" s="13"/>
      <c r="G155" s="13"/>
      <c r="H155" s="13"/>
      <c r="I155" s="13">
        <v>96000</v>
      </c>
    </row>
    <row r="156" spans="1:9" x14ac:dyDescent="0.25">
      <c r="A156" s="18" t="s">
        <v>1066</v>
      </c>
      <c r="B156" s="13">
        <v>18000</v>
      </c>
      <c r="C156" s="13"/>
      <c r="D156" s="13"/>
      <c r="E156" s="13"/>
      <c r="F156" s="13"/>
      <c r="G156" s="13"/>
      <c r="H156" s="13"/>
      <c r="I156" s="13">
        <v>18000</v>
      </c>
    </row>
    <row r="157" spans="1:9" x14ac:dyDescent="0.25">
      <c r="A157" s="81" t="s">
        <v>959</v>
      </c>
      <c r="B157" s="13">
        <v>18000</v>
      </c>
      <c r="C157" s="13"/>
      <c r="D157" s="13"/>
      <c r="E157" s="13"/>
      <c r="F157" s="13"/>
      <c r="G157" s="13"/>
      <c r="H157" s="13"/>
      <c r="I157" s="13">
        <v>18000</v>
      </c>
    </row>
    <row r="158" spans="1:9" x14ac:dyDescent="0.25">
      <c r="A158" s="18" t="s">
        <v>944</v>
      </c>
      <c r="B158" s="13">
        <v>9900</v>
      </c>
      <c r="C158" s="13"/>
      <c r="D158" s="13"/>
      <c r="E158" s="13"/>
      <c r="F158" s="13"/>
      <c r="G158" s="13"/>
      <c r="H158" s="13"/>
      <c r="I158" s="13">
        <v>9900</v>
      </c>
    </row>
    <row r="159" spans="1:9" x14ac:dyDescent="0.25">
      <c r="A159" s="81" t="s">
        <v>1024</v>
      </c>
      <c r="B159" s="13">
        <v>9900</v>
      </c>
      <c r="C159" s="13"/>
      <c r="D159" s="13"/>
      <c r="E159" s="13"/>
      <c r="F159" s="13"/>
      <c r="G159" s="13"/>
      <c r="H159" s="13"/>
      <c r="I159" s="13">
        <v>9900</v>
      </c>
    </row>
    <row r="160" spans="1:9" x14ac:dyDescent="0.25">
      <c r="A160" s="18" t="s">
        <v>1069</v>
      </c>
      <c r="B160" s="13">
        <v>1100000</v>
      </c>
      <c r="C160" s="13"/>
      <c r="D160" s="13"/>
      <c r="E160" s="13"/>
      <c r="F160" s="13"/>
      <c r="G160" s="13"/>
      <c r="H160" s="13"/>
      <c r="I160" s="13">
        <v>1100000</v>
      </c>
    </row>
    <row r="161" spans="1:9" x14ac:dyDescent="0.25">
      <c r="A161" s="81" t="s">
        <v>1033</v>
      </c>
      <c r="B161" s="13">
        <v>1100000</v>
      </c>
      <c r="C161" s="13"/>
      <c r="D161" s="13"/>
      <c r="E161" s="13"/>
      <c r="F161" s="13"/>
      <c r="G161" s="13"/>
      <c r="H161" s="13"/>
      <c r="I161" s="13">
        <v>1100000</v>
      </c>
    </row>
    <row r="162" spans="1:9" x14ac:dyDescent="0.25">
      <c r="A162" s="18" t="s">
        <v>832</v>
      </c>
      <c r="B162" s="13">
        <v>1655298</v>
      </c>
      <c r="C162" s="13"/>
      <c r="D162" s="13"/>
      <c r="E162" s="13"/>
      <c r="F162" s="13"/>
      <c r="G162" s="13"/>
      <c r="H162" s="13"/>
      <c r="I162" s="13">
        <v>1655298</v>
      </c>
    </row>
    <row r="163" spans="1:9" x14ac:dyDescent="0.25">
      <c r="A163" s="81" t="s">
        <v>950</v>
      </c>
      <c r="B163" s="13">
        <v>1646073</v>
      </c>
      <c r="C163" s="13"/>
      <c r="D163" s="13"/>
      <c r="E163" s="13"/>
      <c r="F163" s="13"/>
      <c r="G163" s="13"/>
      <c r="H163" s="13"/>
      <c r="I163" s="13">
        <v>1646073</v>
      </c>
    </row>
    <row r="164" spans="1:9" x14ac:dyDescent="0.25">
      <c r="A164" s="81" t="s">
        <v>1030</v>
      </c>
      <c r="B164" s="13">
        <v>9225</v>
      </c>
      <c r="C164" s="13"/>
      <c r="D164" s="13"/>
      <c r="E164" s="13"/>
      <c r="F164" s="13"/>
      <c r="G164" s="13"/>
      <c r="H164" s="13"/>
      <c r="I164" s="13">
        <v>9225</v>
      </c>
    </row>
    <row r="165" spans="1:9" x14ac:dyDescent="0.25">
      <c r="A165" s="18" t="s">
        <v>925</v>
      </c>
      <c r="B165" s="13">
        <v>80000</v>
      </c>
      <c r="C165" s="13"/>
      <c r="D165" s="13"/>
      <c r="E165" s="13"/>
      <c r="F165" s="13"/>
      <c r="G165" s="13"/>
      <c r="H165" s="13"/>
      <c r="I165" s="13">
        <v>80000</v>
      </c>
    </row>
    <row r="166" spans="1:9" x14ac:dyDescent="0.25">
      <c r="A166" s="81" t="s">
        <v>981</v>
      </c>
      <c r="B166" s="13">
        <v>80000</v>
      </c>
      <c r="C166" s="13"/>
      <c r="D166" s="13"/>
      <c r="E166" s="13"/>
      <c r="F166" s="13"/>
      <c r="G166" s="13"/>
      <c r="H166" s="13"/>
      <c r="I166" s="13">
        <v>80000</v>
      </c>
    </row>
    <row r="167" spans="1:9" x14ac:dyDescent="0.25">
      <c r="A167" s="18" t="s">
        <v>922</v>
      </c>
      <c r="B167" s="13">
        <v>14578</v>
      </c>
      <c r="C167" s="13"/>
      <c r="D167" s="13"/>
      <c r="E167" s="13"/>
      <c r="F167" s="13"/>
      <c r="G167" s="13"/>
      <c r="H167" s="13"/>
      <c r="I167" s="13">
        <v>14578</v>
      </c>
    </row>
    <row r="168" spans="1:9" x14ac:dyDescent="0.25">
      <c r="A168" s="81" t="s">
        <v>978</v>
      </c>
      <c r="B168" s="13">
        <v>14578</v>
      </c>
      <c r="C168" s="13"/>
      <c r="D168" s="13"/>
      <c r="E168" s="13"/>
      <c r="F168" s="13"/>
      <c r="G168" s="13"/>
      <c r="H168" s="13"/>
      <c r="I168" s="13">
        <v>14578</v>
      </c>
    </row>
    <row r="169" spans="1:9" x14ac:dyDescent="0.25">
      <c r="A169" s="18" t="s">
        <v>148</v>
      </c>
      <c r="B169" s="13">
        <v>25000</v>
      </c>
      <c r="C169" s="13"/>
      <c r="D169" s="13"/>
      <c r="E169" s="13"/>
      <c r="F169" s="13"/>
      <c r="G169" s="13"/>
      <c r="H169" s="13"/>
      <c r="I169" s="13">
        <v>25000</v>
      </c>
    </row>
    <row r="170" spans="1:9" x14ac:dyDescent="0.25">
      <c r="A170" s="81" t="s">
        <v>971</v>
      </c>
      <c r="B170" s="13">
        <v>25000</v>
      </c>
      <c r="C170" s="13"/>
      <c r="D170" s="13"/>
      <c r="E170" s="13"/>
      <c r="F170" s="13"/>
      <c r="G170" s="13"/>
      <c r="H170" s="13"/>
      <c r="I170" s="13">
        <v>25000</v>
      </c>
    </row>
    <row r="171" spans="1:9" x14ac:dyDescent="0.25">
      <c r="A171" s="18" t="s">
        <v>915</v>
      </c>
      <c r="B171" s="13">
        <v>10000</v>
      </c>
      <c r="C171" s="13"/>
      <c r="D171" s="13"/>
      <c r="E171" s="13"/>
      <c r="F171" s="13"/>
      <c r="G171" s="13"/>
      <c r="H171" s="13"/>
      <c r="I171" s="13">
        <v>10000</v>
      </c>
    </row>
    <row r="172" spans="1:9" x14ac:dyDescent="0.25">
      <c r="A172" s="81" t="s">
        <v>953</v>
      </c>
      <c r="B172" s="13">
        <v>10000</v>
      </c>
      <c r="C172" s="13"/>
      <c r="D172" s="13"/>
      <c r="E172" s="13"/>
      <c r="F172" s="13"/>
      <c r="G172" s="13"/>
      <c r="H172" s="13"/>
      <c r="I172" s="13">
        <v>10000</v>
      </c>
    </row>
    <row r="173" spans="1:9" x14ac:dyDescent="0.25">
      <c r="A173" s="18" t="s">
        <v>1088</v>
      </c>
      <c r="B173" s="13"/>
      <c r="C173" s="13"/>
      <c r="D173" s="13"/>
      <c r="E173" s="13"/>
      <c r="F173" s="13"/>
      <c r="G173" s="13">
        <v>30000</v>
      </c>
      <c r="H173" s="13"/>
      <c r="I173" s="13">
        <v>30000</v>
      </c>
    </row>
    <row r="174" spans="1:9" x14ac:dyDescent="0.25">
      <c r="A174" s="81" t="s">
        <v>1091</v>
      </c>
      <c r="B174" s="13"/>
      <c r="C174" s="13"/>
      <c r="D174" s="13"/>
      <c r="E174" s="13"/>
      <c r="F174" s="13"/>
      <c r="G174" s="13">
        <v>30000</v>
      </c>
      <c r="H174" s="13"/>
      <c r="I174" s="13">
        <v>30000</v>
      </c>
    </row>
    <row r="175" spans="1:9" x14ac:dyDescent="0.25">
      <c r="A175" s="18" t="s">
        <v>1059</v>
      </c>
      <c r="B175" s="13">
        <v>901143</v>
      </c>
      <c r="C175" s="13"/>
      <c r="D175" s="13"/>
      <c r="E175" s="13"/>
      <c r="F175" s="13"/>
      <c r="G175" s="13"/>
      <c r="H175" s="13"/>
      <c r="I175" s="13">
        <v>901143</v>
      </c>
    </row>
    <row r="176" spans="1:9" x14ac:dyDescent="0.25">
      <c r="A176" s="81" t="s">
        <v>950</v>
      </c>
      <c r="B176" s="13">
        <v>901143</v>
      </c>
      <c r="C176" s="13"/>
      <c r="D176" s="13"/>
      <c r="E176" s="13"/>
      <c r="F176" s="13"/>
      <c r="G176" s="13"/>
      <c r="H176" s="13"/>
      <c r="I176" s="13">
        <v>901143</v>
      </c>
    </row>
    <row r="177" spans="1:9" x14ac:dyDescent="0.25">
      <c r="A177" s="18" t="s">
        <v>930</v>
      </c>
      <c r="B177" s="13">
        <v>7500</v>
      </c>
      <c r="C177" s="13"/>
      <c r="D177" s="13"/>
      <c r="E177" s="13"/>
      <c r="F177" s="13"/>
      <c r="G177" s="13"/>
      <c r="H177" s="13"/>
      <c r="I177" s="13">
        <v>7500</v>
      </c>
    </row>
    <row r="178" spans="1:9" x14ac:dyDescent="0.25">
      <c r="A178" s="81" t="s">
        <v>995</v>
      </c>
      <c r="B178" s="13">
        <v>7500</v>
      </c>
      <c r="C178" s="13"/>
      <c r="D178" s="13"/>
      <c r="E178" s="13"/>
      <c r="F178" s="13"/>
      <c r="G178" s="13"/>
      <c r="H178" s="13"/>
      <c r="I178" s="13">
        <v>7500</v>
      </c>
    </row>
    <row r="179" spans="1:9" x14ac:dyDescent="0.25">
      <c r="A179" s="18" t="s">
        <v>931</v>
      </c>
      <c r="B179" s="13">
        <v>26145</v>
      </c>
      <c r="C179" s="13"/>
      <c r="D179" s="13"/>
      <c r="E179" s="13"/>
      <c r="F179" s="13"/>
      <c r="G179" s="13"/>
      <c r="H179" s="13"/>
      <c r="I179" s="13">
        <v>26145</v>
      </c>
    </row>
    <row r="180" spans="1:9" x14ac:dyDescent="0.25">
      <c r="A180" s="81" t="s">
        <v>996</v>
      </c>
      <c r="B180" s="13">
        <v>26145</v>
      </c>
      <c r="C180" s="13"/>
      <c r="D180" s="13"/>
      <c r="E180" s="13"/>
      <c r="F180" s="13"/>
      <c r="G180" s="13"/>
      <c r="H180" s="13"/>
      <c r="I180" s="13">
        <v>26145</v>
      </c>
    </row>
    <row r="181" spans="1:9" x14ac:dyDescent="0.25">
      <c r="A181" s="18" t="s">
        <v>829</v>
      </c>
      <c r="B181" s="13"/>
      <c r="C181" s="13"/>
      <c r="D181" s="13"/>
      <c r="E181" s="13">
        <v>2149102</v>
      </c>
      <c r="F181" s="13"/>
      <c r="G181" s="13"/>
      <c r="H181" s="13"/>
      <c r="I181" s="13">
        <v>2149102</v>
      </c>
    </row>
    <row r="182" spans="1:9" x14ac:dyDescent="0.25">
      <c r="A182" s="81" t="s">
        <v>1049</v>
      </c>
      <c r="B182" s="13"/>
      <c r="C182" s="13"/>
      <c r="D182" s="13"/>
      <c r="E182" s="13">
        <v>2149102</v>
      </c>
      <c r="F182" s="13"/>
      <c r="G182" s="13"/>
      <c r="H182" s="13"/>
      <c r="I182" s="13">
        <v>2149102</v>
      </c>
    </row>
    <row r="183" spans="1:9" x14ac:dyDescent="0.25">
      <c r="A183" s="18" t="s">
        <v>1067</v>
      </c>
      <c r="B183" s="13">
        <v>119000</v>
      </c>
      <c r="C183" s="13"/>
      <c r="D183" s="13"/>
      <c r="E183" s="13"/>
      <c r="F183" s="13"/>
      <c r="G183" s="13"/>
      <c r="H183" s="13"/>
      <c r="I183" s="13">
        <v>119000</v>
      </c>
    </row>
    <row r="184" spans="1:9" x14ac:dyDescent="0.25">
      <c r="A184" s="81" t="s">
        <v>981</v>
      </c>
      <c r="B184" s="13">
        <v>119000</v>
      </c>
      <c r="C184" s="13"/>
      <c r="D184" s="13"/>
      <c r="E184" s="13"/>
      <c r="F184" s="13"/>
      <c r="G184" s="13"/>
      <c r="H184" s="13"/>
      <c r="I184" s="13">
        <v>119000</v>
      </c>
    </row>
    <row r="185" spans="1:9" x14ac:dyDescent="0.25">
      <c r="A185" s="18" t="s">
        <v>1070</v>
      </c>
      <c r="B185" s="13"/>
      <c r="C185" s="13"/>
      <c r="D185" s="13"/>
      <c r="E185" s="13"/>
      <c r="F185" s="13"/>
      <c r="G185" s="13"/>
      <c r="H185" s="13">
        <v>212516</v>
      </c>
      <c r="I185" s="13">
        <v>212516</v>
      </c>
    </row>
    <row r="186" spans="1:9" x14ac:dyDescent="0.25">
      <c r="A186" s="81" t="s">
        <v>1071</v>
      </c>
      <c r="B186" s="13"/>
      <c r="C186" s="13"/>
      <c r="D186" s="13"/>
      <c r="E186" s="13"/>
      <c r="F186" s="13"/>
      <c r="G186" s="13"/>
      <c r="H186" s="13">
        <v>212516</v>
      </c>
      <c r="I186" s="13">
        <v>212516</v>
      </c>
    </row>
    <row r="187" spans="1:9" x14ac:dyDescent="0.25">
      <c r="A187" s="18" t="s">
        <v>1094</v>
      </c>
      <c r="B187" s="13">
        <v>20000</v>
      </c>
      <c r="C187" s="13"/>
      <c r="D187" s="13"/>
      <c r="E187" s="13"/>
      <c r="F187" s="13"/>
      <c r="G187" s="13"/>
      <c r="H187" s="13"/>
      <c r="I187" s="13">
        <v>20000</v>
      </c>
    </row>
    <row r="188" spans="1:9" x14ac:dyDescent="0.25">
      <c r="A188" s="81" t="s">
        <v>1101</v>
      </c>
      <c r="B188" s="13">
        <v>20000</v>
      </c>
      <c r="C188" s="13"/>
      <c r="D188" s="13"/>
      <c r="E188" s="13"/>
      <c r="F188" s="13"/>
      <c r="G188" s="13"/>
      <c r="H188" s="13"/>
      <c r="I188" s="13">
        <v>20000</v>
      </c>
    </row>
    <row r="189" spans="1:9" x14ac:dyDescent="0.25">
      <c r="A189" s="18" t="s">
        <v>1082</v>
      </c>
      <c r="B189" s="13"/>
      <c r="C189" s="13">
        <v>641744</v>
      </c>
      <c r="D189" s="13"/>
      <c r="E189" s="13"/>
      <c r="F189" s="13"/>
      <c r="G189" s="13"/>
      <c r="H189" s="13"/>
      <c r="I189" s="13">
        <v>641744</v>
      </c>
    </row>
    <row r="190" spans="1:9" x14ac:dyDescent="0.25">
      <c r="A190" s="81" t="s">
        <v>1083</v>
      </c>
      <c r="B190" s="13"/>
      <c r="C190" s="13">
        <v>641744</v>
      </c>
      <c r="D190" s="13"/>
      <c r="E190" s="13"/>
      <c r="F190" s="13"/>
      <c r="G190" s="13"/>
      <c r="H190" s="13"/>
      <c r="I190" s="13">
        <v>641744</v>
      </c>
    </row>
    <row r="191" spans="1:9" x14ac:dyDescent="0.25">
      <c r="A191" s="18" t="s">
        <v>1075</v>
      </c>
      <c r="B191" s="13"/>
      <c r="C191" s="13"/>
      <c r="D191" s="13"/>
      <c r="E191" s="13"/>
      <c r="F191" s="13"/>
      <c r="G191" s="13"/>
      <c r="H191" s="13">
        <v>190864</v>
      </c>
      <c r="I191" s="13">
        <v>190864</v>
      </c>
    </row>
    <row r="192" spans="1:9" x14ac:dyDescent="0.25">
      <c r="A192" s="81" t="s">
        <v>1076</v>
      </c>
      <c r="B192" s="13"/>
      <c r="C192" s="13"/>
      <c r="D192" s="13"/>
      <c r="E192" s="13"/>
      <c r="F192" s="13"/>
      <c r="G192" s="13"/>
      <c r="H192" s="13">
        <v>190864</v>
      </c>
      <c r="I192" s="13">
        <v>190864</v>
      </c>
    </row>
    <row r="193" spans="1:9" x14ac:dyDescent="0.25">
      <c r="A193" s="18" t="s">
        <v>146</v>
      </c>
      <c r="B193" s="13">
        <v>72000</v>
      </c>
      <c r="C193" s="13"/>
      <c r="D193" s="13"/>
      <c r="E193" s="13"/>
      <c r="F193" s="13"/>
      <c r="G193" s="13"/>
      <c r="H193" s="13"/>
      <c r="I193" s="13">
        <v>72000</v>
      </c>
    </row>
    <row r="194" spans="1:9" x14ac:dyDescent="0.25">
      <c r="A194" s="81" t="s">
        <v>966</v>
      </c>
      <c r="B194" s="13">
        <v>72000</v>
      </c>
      <c r="C194" s="13"/>
      <c r="D194" s="13"/>
      <c r="E194" s="13"/>
      <c r="F194" s="13"/>
      <c r="G194" s="13"/>
      <c r="H194" s="13"/>
      <c r="I194" s="13">
        <v>72000</v>
      </c>
    </row>
    <row r="195" spans="1:9" x14ac:dyDescent="0.25">
      <c r="A195" s="18" t="s">
        <v>917</v>
      </c>
      <c r="B195" s="13">
        <v>110000</v>
      </c>
      <c r="C195" s="13"/>
      <c r="D195" s="13"/>
      <c r="E195" s="13"/>
      <c r="F195" s="13"/>
      <c r="G195" s="13"/>
      <c r="H195" s="13"/>
      <c r="I195" s="13">
        <v>110000</v>
      </c>
    </row>
    <row r="196" spans="1:9" x14ac:dyDescent="0.25">
      <c r="A196" s="81" t="s">
        <v>958</v>
      </c>
      <c r="B196" s="13">
        <v>110000</v>
      </c>
      <c r="C196" s="13"/>
      <c r="D196" s="13"/>
      <c r="E196" s="13"/>
      <c r="F196" s="13"/>
      <c r="G196" s="13"/>
      <c r="H196" s="13"/>
      <c r="I196" s="13">
        <v>110000</v>
      </c>
    </row>
    <row r="197" spans="1:9" x14ac:dyDescent="0.25">
      <c r="A197" s="18" t="s">
        <v>929</v>
      </c>
      <c r="B197" s="13">
        <v>7500</v>
      </c>
      <c r="C197" s="13"/>
      <c r="D197" s="13"/>
      <c r="E197" s="13"/>
      <c r="F197" s="13"/>
      <c r="G197" s="13"/>
      <c r="H197" s="13"/>
      <c r="I197" s="13">
        <v>7500</v>
      </c>
    </row>
    <row r="198" spans="1:9" x14ac:dyDescent="0.25">
      <c r="A198" s="81" t="s">
        <v>994</v>
      </c>
      <c r="B198" s="13">
        <v>7500</v>
      </c>
      <c r="C198" s="13"/>
      <c r="D198" s="13"/>
      <c r="E198" s="13"/>
      <c r="F198" s="13"/>
      <c r="G198" s="13"/>
      <c r="H198" s="13"/>
      <c r="I198" s="13">
        <v>7500</v>
      </c>
    </row>
    <row r="199" spans="1:9" x14ac:dyDescent="0.25">
      <c r="A199" s="18" t="s">
        <v>927</v>
      </c>
      <c r="B199" s="13">
        <v>9875</v>
      </c>
      <c r="C199" s="13"/>
      <c r="D199" s="13"/>
      <c r="E199" s="13"/>
      <c r="F199" s="13"/>
      <c r="G199" s="13"/>
      <c r="H199" s="13"/>
      <c r="I199" s="13">
        <v>9875</v>
      </c>
    </row>
    <row r="200" spans="1:9" x14ac:dyDescent="0.25">
      <c r="A200" s="81" t="s">
        <v>991</v>
      </c>
      <c r="B200" s="13">
        <v>9875</v>
      </c>
      <c r="C200" s="13"/>
      <c r="D200" s="13"/>
      <c r="E200" s="13"/>
      <c r="F200" s="13"/>
      <c r="G200" s="13"/>
      <c r="H200" s="13"/>
      <c r="I200" s="13">
        <v>9875</v>
      </c>
    </row>
    <row r="201" spans="1:9" x14ac:dyDescent="0.25">
      <c r="A201" s="18" t="s">
        <v>874</v>
      </c>
      <c r="B201" s="13"/>
      <c r="C201" s="13"/>
      <c r="D201" s="13"/>
      <c r="E201" s="13">
        <v>2823</v>
      </c>
      <c r="F201" s="13"/>
      <c r="G201" s="13"/>
      <c r="H201" s="13"/>
      <c r="I201" s="13">
        <v>2823</v>
      </c>
    </row>
    <row r="202" spans="1:9" x14ac:dyDescent="0.25">
      <c r="A202" s="81" t="s">
        <v>1050</v>
      </c>
      <c r="B202" s="13"/>
      <c r="C202" s="13"/>
      <c r="D202" s="13"/>
      <c r="E202" s="13">
        <v>2823</v>
      </c>
      <c r="F202" s="13"/>
      <c r="G202" s="13"/>
      <c r="H202" s="13"/>
      <c r="I202" s="13">
        <v>2823</v>
      </c>
    </row>
    <row r="203" spans="1:9" x14ac:dyDescent="0.25">
      <c r="A203" s="18" t="s">
        <v>1045</v>
      </c>
      <c r="B203" s="13">
        <v>8750</v>
      </c>
      <c r="C203" s="13"/>
      <c r="D203" s="13"/>
      <c r="E203" s="13"/>
      <c r="F203" s="13"/>
      <c r="G203" s="13"/>
      <c r="H203" s="13"/>
      <c r="I203" s="13">
        <v>8750</v>
      </c>
    </row>
    <row r="204" spans="1:9" x14ac:dyDescent="0.25">
      <c r="A204" s="81" t="s">
        <v>1046</v>
      </c>
      <c r="B204" s="13">
        <v>8750</v>
      </c>
      <c r="C204" s="13"/>
      <c r="D204" s="13"/>
      <c r="E204" s="13"/>
      <c r="F204" s="13"/>
      <c r="G204" s="13"/>
      <c r="H204" s="13"/>
      <c r="I204" s="13">
        <v>8750</v>
      </c>
    </row>
    <row r="205" spans="1:9" x14ac:dyDescent="0.25">
      <c r="A205" s="18" t="s">
        <v>140</v>
      </c>
      <c r="B205" s="13">
        <v>74000</v>
      </c>
      <c r="C205" s="13"/>
      <c r="D205" s="13"/>
      <c r="E205" s="13"/>
      <c r="F205" s="13"/>
      <c r="G205" s="13"/>
      <c r="H205" s="13"/>
      <c r="I205" s="13">
        <v>74000</v>
      </c>
    </row>
    <row r="206" spans="1:9" x14ac:dyDescent="0.25">
      <c r="A206" s="81" t="s">
        <v>1038</v>
      </c>
      <c r="B206" s="13">
        <v>14000</v>
      </c>
      <c r="C206" s="13"/>
      <c r="D206" s="13"/>
      <c r="E206" s="13"/>
      <c r="F206" s="13"/>
      <c r="G206" s="13"/>
      <c r="H206" s="13"/>
      <c r="I206" s="13">
        <v>14000</v>
      </c>
    </row>
    <row r="207" spans="1:9" x14ac:dyDescent="0.25">
      <c r="A207" s="81" t="s">
        <v>957</v>
      </c>
      <c r="B207" s="13">
        <v>60000</v>
      </c>
      <c r="C207" s="13"/>
      <c r="D207" s="13"/>
      <c r="E207" s="13"/>
      <c r="F207" s="13"/>
      <c r="G207" s="13"/>
      <c r="H207" s="13"/>
      <c r="I207" s="13">
        <v>60000</v>
      </c>
    </row>
    <row r="208" spans="1:9" x14ac:dyDescent="0.25">
      <c r="A208" s="18" t="s">
        <v>936</v>
      </c>
      <c r="B208" s="13">
        <v>14696</v>
      </c>
      <c r="C208" s="13"/>
      <c r="D208" s="13"/>
      <c r="E208" s="13"/>
      <c r="F208" s="13"/>
      <c r="G208" s="13"/>
      <c r="H208" s="13"/>
      <c r="I208" s="13">
        <v>14696</v>
      </c>
    </row>
    <row r="209" spans="1:9" x14ac:dyDescent="0.25">
      <c r="A209" s="81" t="s">
        <v>1006</v>
      </c>
      <c r="B209" s="13">
        <v>14696</v>
      </c>
      <c r="C209" s="13"/>
      <c r="D209" s="13"/>
      <c r="E209" s="13"/>
      <c r="F209" s="13"/>
      <c r="G209" s="13"/>
      <c r="H209" s="13"/>
      <c r="I209" s="13">
        <v>14696</v>
      </c>
    </row>
    <row r="210" spans="1:9" x14ac:dyDescent="0.25">
      <c r="A210" s="18" t="s">
        <v>937</v>
      </c>
      <c r="B210" s="13">
        <v>24950</v>
      </c>
      <c r="C210" s="13"/>
      <c r="D210" s="13"/>
      <c r="E210" s="13"/>
      <c r="F210" s="13"/>
      <c r="G210" s="13"/>
      <c r="H210" s="13"/>
      <c r="I210" s="13">
        <v>24950</v>
      </c>
    </row>
    <row r="211" spans="1:9" x14ac:dyDescent="0.25">
      <c r="A211" s="81" t="s">
        <v>1007</v>
      </c>
      <c r="B211" s="13">
        <v>24950</v>
      </c>
      <c r="C211" s="13"/>
      <c r="D211" s="13"/>
      <c r="E211" s="13"/>
      <c r="F211" s="13"/>
      <c r="G211" s="13"/>
      <c r="H211" s="13"/>
      <c r="I211" s="13">
        <v>24950</v>
      </c>
    </row>
    <row r="212" spans="1:9" x14ac:dyDescent="0.25">
      <c r="A212" s="18" t="s">
        <v>932</v>
      </c>
      <c r="B212" s="13">
        <v>20000</v>
      </c>
      <c r="C212" s="13"/>
      <c r="D212" s="13"/>
      <c r="E212" s="13"/>
      <c r="F212" s="13"/>
      <c r="G212" s="13"/>
      <c r="H212" s="13"/>
      <c r="I212" s="13">
        <v>20000</v>
      </c>
    </row>
    <row r="213" spans="1:9" x14ac:dyDescent="0.25">
      <c r="A213" s="81" t="s">
        <v>997</v>
      </c>
      <c r="B213" s="13">
        <v>20000</v>
      </c>
      <c r="C213" s="13"/>
      <c r="D213" s="13"/>
      <c r="E213" s="13"/>
      <c r="F213" s="13"/>
      <c r="G213" s="13"/>
      <c r="H213" s="13"/>
      <c r="I213" s="13">
        <v>20000</v>
      </c>
    </row>
    <row r="214" spans="1:9" x14ac:dyDescent="0.25">
      <c r="A214" s="18" t="s">
        <v>923</v>
      </c>
      <c r="B214" s="13">
        <v>12000</v>
      </c>
      <c r="C214" s="13"/>
      <c r="D214" s="13"/>
      <c r="E214" s="13"/>
      <c r="F214" s="13"/>
      <c r="G214" s="13"/>
      <c r="H214" s="13"/>
      <c r="I214" s="13">
        <v>12000</v>
      </c>
    </row>
    <row r="215" spans="1:9" x14ac:dyDescent="0.25">
      <c r="A215" s="81" t="s">
        <v>983</v>
      </c>
      <c r="B215" s="13">
        <v>12000</v>
      </c>
      <c r="C215" s="13"/>
      <c r="D215" s="13"/>
      <c r="E215" s="13"/>
      <c r="F215" s="13"/>
      <c r="G215" s="13"/>
      <c r="H215" s="13"/>
      <c r="I215" s="13">
        <v>12000</v>
      </c>
    </row>
    <row r="216" spans="1:9" x14ac:dyDescent="0.25">
      <c r="A216" s="18" t="s">
        <v>143</v>
      </c>
      <c r="B216" s="13">
        <v>21939</v>
      </c>
      <c r="C216" s="13"/>
      <c r="D216" s="13"/>
      <c r="E216" s="13"/>
      <c r="F216" s="13"/>
      <c r="G216" s="13"/>
      <c r="H216" s="13"/>
      <c r="I216" s="13">
        <v>21939</v>
      </c>
    </row>
    <row r="217" spans="1:9" x14ac:dyDescent="0.25">
      <c r="A217" s="81" t="s">
        <v>972</v>
      </c>
      <c r="B217" s="13">
        <v>21939</v>
      </c>
      <c r="C217" s="13"/>
      <c r="D217" s="13"/>
      <c r="E217" s="13"/>
      <c r="F217" s="13"/>
      <c r="G217" s="13"/>
      <c r="H217" s="13"/>
      <c r="I217" s="13">
        <v>21939</v>
      </c>
    </row>
    <row r="218" spans="1:9" x14ac:dyDescent="0.25">
      <c r="A218" s="18" t="s">
        <v>186</v>
      </c>
      <c r="B218" s="13">
        <v>10000</v>
      </c>
      <c r="C218" s="13"/>
      <c r="D218" s="13"/>
      <c r="E218" s="13"/>
      <c r="F218" s="13"/>
      <c r="G218" s="13"/>
      <c r="H218" s="13"/>
      <c r="I218" s="13">
        <v>10000</v>
      </c>
    </row>
    <row r="219" spans="1:9" x14ac:dyDescent="0.25">
      <c r="A219" s="81" t="s">
        <v>998</v>
      </c>
      <c r="B219" s="13">
        <v>10000</v>
      </c>
      <c r="C219" s="13"/>
      <c r="D219" s="13"/>
      <c r="E219" s="13"/>
      <c r="F219" s="13"/>
      <c r="G219" s="13"/>
      <c r="H219" s="13"/>
      <c r="I219" s="13">
        <v>10000</v>
      </c>
    </row>
    <row r="220" spans="1:9" x14ac:dyDescent="0.25">
      <c r="A220" s="18" t="s">
        <v>919</v>
      </c>
      <c r="B220" s="13">
        <v>24999</v>
      </c>
      <c r="C220" s="13"/>
      <c r="D220" s="13"/>
      <c r="E220" s="13"/>
      <c r="F220" s="13"/>
      <c r="G220" s="13"/>
      <c r="H220" s="13"/>
      <c r="I220" s="13">
        <v>24999</v>
      </c>
    </row>
    <row r="221" spans="1:9" x14ac:dyDescent="0.25">
      <c r="A221" s="81" t="s">
        <v>964</v>
      </c>
      <c r="B221" s="13">
        <v>24999</v>
      </c>
      <c r="C221" s="13"/>
      <c r="D221" s="13"/>
      <c r="E221" s="13"/>
      <c r="F221" s="13"/>
      <c r="G221" s="13"/>
      <c r="H221" s="13"/>
      <c r="I221" s="13">
        <v>24999</v>
      </c>
    </row>
    <row r="222" spans="1:9" x14ac:dyDescent="0.25">
      <c r="A222" s="18" t="s">
        <v>144</v>
      </c>
      <c r="B222" s="13">
        <v>25000</v>
      </c>
      <c r="C222" s="13"/>
      <c r="D222" s="13"/>
      <c r="E222" s="13"/>
      <c r="F222" s="13"/>
      <c r="G222" s="13"/>
      <c r="H222" s="13"/>
      <c r="I222" s="13">
        <v>25000</v>
      </c>
    </row>
    <row r="223" spans="1:9" x14ac:dyDescent="0.25">
      <c r="A223" s="81" t="s">
        <v>973</v>
      </c>
      <c r="B223" s="13">
        <v>25000</v>
      </c>
      <c r="C223" s="13"/>
      <c r="D223" s="13"/>
      <c r="E223" s="13"/>
      <c r="F223" s="13"/>
      <c r="G223" s="13"/>
      <c r="H223" s="13"/>
      <c r="I223" s="13">
        <v>25000</v>
      </c>
    </row>
    <row r="224" spans="1:9" x14ac:dyDescent="0.25">
      <c r="A224" s="18" t="s">
        <v>1077</v>
      </c>
      <c r="B224" s="13"/>
      <c r="C224" s="13"/>
      <c r="D224" s="13"/>
      <c r="E224" s="13"/>
      <c r="F224" s="13"/>
      <c r="G224" s="13"/>
      <c r="H224" s="13">
        <v>174200</v>
      </c>
      <c r="I224" s="13">
        <v>174200</v>
      </c>
    </row>
    <row r="225" spans="1:9" x14ac:dyDescent="0.25">
      <c r="A225" s="81" t="s">
        <v>1078</v>
      </c>
      <c r="B225" s="13"/>
      <c r="C225" s="13"/>
      <c r="D225" s="13"/>
      <c r="E225" s="13"/>
      <c r="F225" s="13"/>
      <c r="G225" s="13"/>
      <c r="H225" s="13">
        <v>174200</v>
      </c>
      <c r="I225" s="13">
        <v>174200</v>
      </c>
    </row>
    <row r="226" spans="1:9" x14ac:dyDescent="0.25">
      <c r="A226" s="18" t="s">
        <v>327</v>
      </c>
      <c r="B226" s="13">
        <v>16306993</v>
      </c>
      <c r="C226" s="13">
        <v>3934314</v>
      </c>
      <c r="D226" s="13">
        <v>12277897</v>
      </c>
      <c r="E226" s="13">
        <v>2151925</v>
      </c>
      <c r="F226" s="13">
        <v>1782830</v>
      </c>
      <c r="G226" s="13">
        <v>75000</v>
      </c>
      <c r="H226" s="13">
        <v>1027580</v>
      </c>
      <c r="I226" s="13">
        <v>37556539</v>
      </c>
    </row>
    <row r="229" spans="1:9" x14ac:dyDescent="0.25">
      <c r="A229" s="31" t="s">
        <v>1108</v>
      </c>
    </row>
    <row r="230" spans="1:9" x14ac:dyDescent="0.25">
      <c r="A230" t="s">
        <v>1103</v>
      </c>
    </row>
    <row r="231" spans="1:9" x14ac:dyDescent="0.25">
      <c r="A231" t="s">
        <v>1104</v>
      </c>
    </row>
    <row r="232" spans="1:9" x14ac:dyDescent="0.25">
      <c r="A232" t="s">
        <v>1105</v>
      </c>
    </row>
    <row r="233" spans="1:9" x14ac:dyDescent="0.25">
      <c r="A233" t="s">
        <v>1107</v>
      </c>
    </row>
    <row r="234" spans="1:9" x14ac:dyDescent="0.25">
      <c r="A234" t="s">
        <v>1106</v>
      </c>
    </row>
    <row r="235" spans="1:9" x14ac:dyDescent="0.25">
      <c r="A235" t="s">
        <v>1109</v>
      </c>
    </row>
    <row r="236" spans="1:9" x14ac:dyDescent="0.25">
      <c r="A236" t="s">
        <v>1110</v>
      </c>
    </row>
  </sheetData>
  <pageMargins left="0.70866141732283472" right="0.70866141732283472" top="0.74803149606299213" bottom="0.74803149606299213" header="0.31496062992125984" footer="0.31496062992125984"/>
  <pageSetup paperSize="9" scale="52" fitToHeight="5" orientation="portrait" r:id="rId2"/>
  <headerFooter>
    <oddHeader>&amp;COpenbaar subsidieregister 2017 Provincie Flevoland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2</vt:i4>
      </vt:variant>
    </vt:vector>
  </HeadingPairs>
  <TitlesOfParts>
    <vt:vector size="9" baseType="lpstr">
      <vt:lpstr>Openbaar subsidieregister 2017</vt:lpstr>
      <vt:lpstr>Blad3</vt:lpstr>
      <vt:lpstr>Blad RE</vt:lpstr>
      <vt:lpstr>Data  RE</vt:lpstr>
      <vt:lpstr>fact &amp;verplicht. audit niet mee</vt:lpstr>
      <vt:lpstr>opvragen algemeen niet mee</vt:lpstr>
      <vt:lpstr>Subsidieregister 2017</vt:lpstr>
      <vt:lpstr>'Openbaar subsidieregister 2017'!Afdruktitels</vt:lpstr>
      <vt:lpstr>'Subsidieregister 2017'!Afdruktitels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Matthesius</dc:creator>
  <cp:lastModifiedBy>Marc Matthesius</cp:lastModifiedBy>
  <cp:lastPrinted>2018-04-18T09:38:23Z</cp:lastPrinted>
  <dcterms:created xsi:type="dcterms:W3CDTF">2014-04-23T06:47:29Z</dcterms:created>
  <dcterms:modified xsi:type="dcterms:W3CDTF">2018-04-18T09:38:58Z</dcterms:modified>
</cp:coreProperties>
</file>